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00" windowHeight="7050" tabRatio="744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</sheets>
  <definedNames>
    <definedName name="_xlnm.Print_Area" localSheetId="0">'Т1 - број запослених'!$A$1:$CI$57</definedName>
    <definedName name="_xlnm.Print_Area" localSheetId="1">'Т2 - 411 и 412'!$A$1:$R$55</definedName>
    <definedName name="_xlnm.Print_Area" localSheetId="3">'Т4 - 416'!$A$1:$L$27</definedName>
    <definedName name="_xlnm.Print_Area" localSheetId="4">'Т5 - звања и занимања'!$A$1:$AB$52</definedName>
    <definedName name="_xlnm.Print_Titles" localSheetId="0">'Т1 - број запослених'!$A:$B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1"/>
  <c r="W27" l="1"/>
  <c r="W28"/>
  <c r="W29"/>
  <c r="W30"/>
  <c r="W31"/>
  <c r="W32"/>
  <c r="W33"/>
  <c r="W34"/>
  <c r="W35"/>
  <c r="W36"/>
  <c r="W37"/>
  <c r="W38"/>
  <c r="W39"/>
  <c r="W40"/>
  <c r="W41"/>
  <c r="W42"/>
  <c r="W43"/>
  <c r="W44"/>
  <c r="W12"/>
  <c r="W13"/>
  <c r="W14"/>
  <c r="W15"/>
  <c r="W16"/>
  <c r="W17"/>
  <c r="W18"/>
  <c r="W19"/>
  <c r="W20"/>
  <c r="W21"/>
  <c r="W22"/>
  <c r="W23"/>
  <c r="W24"/>
  <c r="S13"/>
  <c r="U13" s="1"/>
  <c r="Z13" s="1"/>
  <c r="AA13" s="1"/>
  <c r="AB13" s="1"/>
  <c r="S40" l="1"/>
  <c r="U40" s="1"/>
  <c r="Z40" s="1"/>
  <c r="AA40" s="1"/>
  <c r="AB40" s="1"/>
  <c r="S41"/>
  <c r="U41" s="1"/>
  <c r="Z41" s="1"/>
  <c r="AA41" s="1"/>
  <c r="AB41" s="1"/>
  <c r="S35"/>
  <c r="U35" s="1"/>
  <c r="Z35" s="1"/>
  <c r="AA35" s="1"/>
  <c r="AB35" s="1"/>
  <c r="S36"/>
  <c r="U36" s="1"/>
  <c r="Z36" s="1"/>
  <c r="AA36" s="1"/>
  <c r="AB36" s="1"/>
  <c r="S37"/>
  <c r="U37" s="1"/>
  <c r="Z37" s="1"/>
  <c r="AA37" s="1"/>
  <c r="AB37" s="1"/>
  <c r="S31"/>
  <c r="U31" s="1"/>
  <c r="Z31" s="1"/>
  <c r="S32"/>
  <c r="U32" s="1"/>
  <c r="Z32" s="1"/>
  <c r="AA32"/>
  <c r="AB32" s="1"/>
  <c r="AA31"/>
  <c r="AB31" s="1"/>
  <c r="S29"/>
  <c r="U29" s="1"/>
  <c r="Z29" s="1"/>
  <c r="AA29" s="1"/>
  <c r="AB29" s="1"/>
  <c r="S28"/>
  <c r="U28" s="1"/>
  <c r="Z28" s="1"/>
  <c r="AA28" s="1"/>
  <c r="AB28" s="1"/>
  <c r="S27"/>
  <c r="U27" s="1"/>
  <c r="Z27" s="1"/>
  <c r="AA27" s="1"/>
  <c r="AB27" s="1"/>
  <c r="S15"/>
  <c r="U15" s="1"/>
  <c r="Z15" s="1"/>
  <c r="AA15" s="1"/>
  <c r="AB15" s="1"/>
  <c r="S12"/>
  <c r="U12" s="1"/>
  <c r="Z12" s="1"/>
  <c r="AA12" s="1"/>
  <c r="AB12" s="1"/>
  <c r="L8" i="16" l="1"/>
  <c r="W11" i="1"/>
  <c r="Y25"/>
  <c r="X25"/>
  <c r="X10"/>
  <c r="Y10"/>
  <c r="V25"/>
  <c r="W25" s="1"/>
  <c r="V10"/>
  <c r="V45" l="1"/>
  <c r="Z48" s="1"/>
  <c r="L9" i="16"/>
  <c r="L10"/>
  <c r="L11"/>
  <c r="L12"/>
  <c r="L13"/>
  <c r="L14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1"/>
  <c r="L42"/>
  <c r="L43"/>
  <c r="L44"/>
  <c r="L45"/>
  <c r="L46"/>
  <c r="L47"/>
  <c r="L48"/>
  <c r="L49"/>
  <c r="C2" l="1"/>
  <c r="I40" l="1"/>
  <c r="L40" s="1"/>
  <c r="I15"/>
  <c r="L15" s="1"/>
  <c r="L51"/>
  <c r="L52"/>
  <c r="L53"/>
  <c r="I50" l="1"/>
  <c r="L50" s="1"/>
  <c r="K15"/>
  <c r="N15" l="1"/>
  <c r="P15"/>
  <c r="R15"/>
  <c r="D40"/>
  <c r="F40"/>
  <c r="H40"/>
  <c r="J40"/>
  <c r="K40"/>
  <c r="N40"/>
  <c r="P40"/>
  <c r="R40"/>
  <c r="J15"/>
  <c r="H15"/>
  <c r="F15"/>
  <c r="D15"/>
  <c r="J50" l="1"/>
  <c r="K50"/>
  <c r="C2" i="17" l="1"/>
  <c r="H20" l="1"/>
  <c r="I20"/>
  <c r="J20"/>
  <c r="G20"/>
  <c r="C19" i="7"/>
  <c r="R45" i="1" l="1"/>
  <c r="S30"/>
  <c r="U30" s="1"/>
  <c r="Z30" s="1"/>
  <c r="S33"/>
  <c r="U33" s="1"/>
  <c r="Z33" s="1"/>
  <c r="S34"/>
  <c r="U34" s="1"/>
  <c r="Z34" s="1"/>
  <c r="S38"/>
  <c r="U38" s="1"/>
  <c r="Z38" s="1"/>
  <c r="S39"/>
  <c r="U39" s="1"/>
  <c r="Z39" s="1"/>
  <c r="S42"/>
  <c r="U42" s="1"/>
  <c r="Z42" s="1"/>
  <c r="S43"/>
  <c r="U43" s="1"/>
  <c r="Z43" s="1"/>
  <c r="S44"/>
  <c r="U44" s="1"/>
  <c r="Z44" s="1"/>
  <c r="S26"/>
  <c r="S14"/>
  <c r="S16"/>
  <c r="U16" s="1"/>
  <c r="Z16" s="1"/>
  <c r="S17"/>
  <c r="U17" s="1"/>
  <c r="Z17" s="1"/>
  <c r="S18"/>
  <c r="U18" s="1"/>
  <c r="Z18" s="1"/>
  <c r="S19"/>
  <c r="U19" s="1"/>
  <c r="Z19" s="1"/>
  <c r="S20"/>
  <c r="U20" s="1"/>
  <c r="Z20" s="1"/>
  <c r="S21"/>
  <c r="U21" s="1"/>
  <c r="Z21" s="1"/>
  <c r="S22"/>
  <c r="U22" s="1"/>
  <c r="Z22" s="1"/>
  <c r="S23"/>
  <c r="U23" s="1"/>
  <c r="Z23" s="1"/>
  <c r="S24"/>
  <c r="U24" s="1"/>
  <c r="Z24" s="1"/>
  <c r="S11"/>
  <c r="U11" s="1"/>
  <c r="Z11" s="1"/>
  <c r="AA11" s="1"/>
  <c r="AB11" s="1"/>
  <c r="U14" l="1"/>
  <c r="Z14" s="1"/>
  <c r="AA14" s="1"/>
  <c r="AB14" s="1"/>
  <c r="G11" i="17"/>
  <c r="H11"/>
  <c r="H25" s="1"/>
  <c r="I11"/>
  <c r="I25" s="1"/>
  <c r="J11"/>
  <c r="J25" s="1"/>
  <c r="G25"/>
  <c r="E28" i="8" l="1"/>
  <c r="F28"/>
  <c r="G28"/>
  <c r="D28"/>
  <c r="F20" i="17" l="1"/>
  <c r="E20"/>
  <c r="D20"/>
  <c r="C20"/>
  <c r="F11"/>
  <c r="E11"/>
  <c r="D11"/>
  <c r="D25" s="1"/>
  <c r="C11"/>
  <c r="E25" l="1"/>
  <c r="F25"/>
  <c r="C25"/>
  <c r="C2" i="1"/>
  <c r="C2" i="11"/>
  <c r="C2" i="8"/>
  <c r="BN2" i="7"/>
  <c r="AS2"/>
  <c r="X2"/>
  <c r="S50"/>
  <c r="R50"/>
  <c r="S49"/>
  <c r="P50"/>
  <c r="O50"/>
  <c r="P49"/>
  <c r="M50"/>
  <c r="L50"/>
  <c r="L48" s="1"/>
  <c r="M49"/>
  <c r="G50"/>
  <c r="F50"/>
  <c r="F48" s="1"/>
  <c r="G49"/>
  <c r="H49" s="1"/>
  <c r="S47"/>
  <c r="R47"/>
  <c r="R45" s="1"/>
  <c r="S46"/>
  <c r="T46" s="1"/>
  <c r="P47"/>
  <c r="O47"/>
  <c r="P46"/>
  <c r="M47"/>
  <c r="L47"/>
  <c r="M46"/>
  <c r="N46" s="1"/>
  <c r="G47"/>
  <c r="F47"/>
  <c r="F45" s="1"/>
  <c r="G46"/>
  <c r="H46" s="1"/>
  <c r="S44"/>
  <c r="R44"/>
  <c r="S43"/>
  <c r="T43" s="1"/>
  <c r="P44"/>
  <c r="O44"/>
  <c r="O42" s="1"/>
  <c r="P43"/>
  <c r="Q43" s="1"/>
  <c r="M44"/>
  <c r="L44"/>
  <c r="M43"/>
  <c r="G44"/>
  <c r="F44"/>
  <c r="F42" s="1"/>
  <c r="G43"/>
  <c r="H43" s="1"/>
  <c r="S40"/>
  <c r="R40"/>
  <c r="S39"/>
  <c r="T39" s="1"/>
  <c r="P40"/>
  <c r="P38" s="1"/>
  <c r="O40"/>
  <c r="P39"/>
  <c r="Q39" s="1"/>
  <c r="M40"/>
  <c r="L40"/>
  <c r="L38" s="1"/>
  <c r="M39"/>
  <c r="G40"/>
  <c r="F40"/>
  <c r="F38" s="1"/>
  <c r="G39"/>
  <c r="S37"/>
  <c r="R37"/>
  <c r="R35" s="1"/>
  <c r="S36"/>
  <c r="T36" s="1"/>
  <c r="P37"/>
  <c r="Q37" s="1"/>
  <c r="O37"/>
  <c r="P36"/>
  <c r="Q36" s="1"/>
  <c r="M37"/>
  <c r="L37"/>
  <c r="L35" s="1"/>
  <c r="M36"/>
  <c r="N36" s="1"/>
  <c r="G37"/>
  <c r="F37"/>
  <c r="F35" s="1"/>
  <c r="G36"/>
  <c r="S34"/>
  <c r="R34"/>
  <c r="S33"/>
  <c r="T33" s="1"/>
  <c r="P34"/>
  <c r="O34"/>
  <c r="P33"/>
  <c r="M34"/>
  <c r="M32" s="1"/>
  <c r="L34"/>
  <c r="M33"/>
  <c r="N33" s="1"/>
  <c r="G34"/>
  <c r="F34"/>
  <c r="F32" s="1"/>
  <c r="G33"/>
  <c r="H33" s="1"/>
  <c r="S31"/>
  <c r="R31"/>
  <c r="R29" s="1"/>
  <c r="S30"/>
  <c r="T30" s="1"/>
  <c r="P31"/>
  <c r="O31"/>
  <c r="O29" s="1"/>
  <c r="P30"/>
  <c r="M31"/>
  <c r="M29" s="1"/>
  <c r="L31"/>
  <c r="L29" s="1"/>
  <c r="M30"/>
  <c r="N30" s="1"/>
  <c r="G31"/>
  <c r="F31"/>
  <c r="G30"/>
  <c r="H30" s="1"/>
  <c r="S28"/>
  <c r="R28"/>
  <c r="S27"/>
  <c r="T27" s="1"/>
  <c r="P28"/>
  <c r="O28"/>
  <c r="P27"/>
  <c r="M28"/>
  <c r="L28"/>
  <c r="M27"/>
  <c r="G28"/>
  <c r="F28"/>
  <c r="F26" s="1"/>
  <c r="G27"/>
  <c r="H27" s="1"/>
  <c r="S25"/>
  <c r="R25"/>
  <c r="S24"/>
  <c r="T24" s="1"/>
  <c r="P25"/>
  <c r="O25"/>
  <c r="O23" s="1"/>
  <c r="P24"/>
  <c r="M25"/>
  <c r="M23" s="1"/>
  <c r="L25"/>
  <c r="L23" s="1"/>
  <c r="M24"/>
  <c r="N24" s="1"/>
  <c r="G25"/>
  <c r="F25"/>
  <c r="F23" s="1"/>
  <c r="G24"/>
  <c r="H24" s="1"/>
  <c r="S22"/>
  <c r="R22"/>
  <c r="R20" s="1"/>
  <c r="S21"/>
  <c r="T21" s="1"/>
  <c r="P22"/>
  <c r="O22"/>
  <c r="O20" s="1"/>
  <c r="P21"/>
  <c r="M22"/>
  <c r="L22"/>
  <c r="L20" s="1"/>
  <c r="M21"/>
  <c r="G22"/>
  <c r="F22"/>
  <c r="F20" s="1"/>
  <c r="G21"/>
  <c r="H21" s="1"/>
  <c r="S19"/>
  <c r="T19" s="1"/>
  <c r="R19"/>
  <c r="S18"/>
  <c r="T18" s="1"/>
  <c r="P19"/>
  <c r="O19"/>
  <c r="P18"/>
  <c r="Q18" s="1"/>
  <c r="M19"/>
  <c r="L19"/>
  <c r="L17" s="1"/>
  <c r="M18"/>
  <c r="G19"/>
  <c r="F19"/>
  <c r="F17" s="1"/>
  <c r="G18"/>
  <c r="S15"/>
  <c r="T15" s="1"/>
  <c r="R15"/>
  <c r="S14"/>
  <c r="P15"/>
  <c r="O15"/>
  <c r="P14"/>
  <c r="M15"/>
  <c r="L15"/>
  <c r="L13" s="1"/>
  <c r="M14"/>
  <c r="G15"/>
  <c r="F15"/>
  <c r="F13" s="1"/>
  <c r="G14"/>
  <c r="H14" s="1"/>
  <c r="S12"/>
  <c r="R12"/>
  <c r="R9" s="1"/>
  <c r="S11"/>
  <c r="T11" s="1"/>
  <c r="S10"/>
  <c r="P12"/>
  <c r="O12"/>
  <c r="P11"/>
  <c r="Q11" s="1"/>
  <c r="P10"/>
  <c r="M12"/>
  <c r="L12"/>
  <c r="M11"/>
  <c r="N11" s="1"/>
  <c r="M10"/>
  <c r="M55" s="1"/>
  <c r="N55" s="1"/>
  <c r="G10"/>
  <c r="H10" s="1"/>
  <c r="G12"/>
  <c r="F12"/>
  <c r="F9" s="1"/>
  <c r="G11"/>
  <c r="H11" s="1"/>
  <c r="D50"/>
  <c r="C50"/>
  <c r="C48" s="1"/>
  <c r="D49"/>
  <c r="D48" s="1"/>
  <c r="D47"/>
  <c r="C47"/>
  <c r="C45" s="1"/>
  <c r="D46"/>
  <c r="E46" s="1"/>
  <c r="D44"/>
  <c r="C44"/>
  <c r="D43"/>
  <c r="E43" s="1"/>
  <c r="D40"/>
  <c r="C40"/>
  <c r="C38" s="1"/>
  <c r="D39"/>
  <c r="E39" s="1"/>
  <c r="D37"/>
  <c r="C37"/>
  <c r="D36"/>
  <c r="E36" s="1"/>
  <c r="D34"/>
  <c r="C34"/>
  <c r="C32" s="1"/>
  <c r="D33"/>
  <c r="D31"/>
  <c r="C31"/>
  <c r="D30"/>
  <c r="D28"/>
  <c r="C28"/>
  <c r="C26" s="1"/>
  <c r="D27"/>
  <c r="D26" s="1"/>
  <c r="D25"/>
  <c r="C25"/>
  <c r="D24"/>
  <c r="E24" s="1"/>
  <c r="D22"/>
  <c r="C22"/>
  <c r="C20" s="1"/>
  <c r="D21"/>
  <c r="D19"/>
  <c r="C17"/>
  <c r="D18"/>
  <c r="D15"/>
  <c r="C15"/>
  <c r="C13" s="1"/>
  <c r="D14"/>
  <c r="C12"/>
  <c r="C9" s="1"/>
  <c r="D11"/>
  <c r="E11" s="1"/>
  <c r="D12"/>
  <c r="D10"/>
  <c r="E10" s="1"/>
  <c r="V53"/>
  <c r="U53"/>
  <c r="U51" s="1"/>
  <c r="T53"/>
  <c r="Q53"/>
  <c r="N53"/>
  <c r="J53"/>
  <c r="I53"/>
  <c r="H53"/>
  <c r="E53"/>
  <c r="V52"/>
  <c r="W52" s="1"/>
  <c r="T52"/>
  <c r="Q52"/>
  <c r="N52"/>
  <c r="J52"/>
  <c r="K52" s="1"/>
  <c r="H52"/>
  <c r="E52"/>
  <c r="S51"/>
  <c r="R51"/>
  <c r="P51"/>
  <c r="O51"/>
  <c r="M51"/>
  <c r="L51"/>
  <c r="I51"/>
  <c r="G51"/>
  <c r="F51"/>
  <c r="D51"/>
  <c r="C51"/>
  <c r="Q49"/>
  <c r="Q46"/>
  <c r="R42"/>
  <c r="L42"/>
  <c r="O35"/>
  <c r="Q33"/>
  <c r="R32"/>
  <c r="O32"/>
  <c r="Q30"/>
  <c r="P29"/>
  <c r="Q27"/>
  <c r="Q24"/>
  <c r="Q21"/>
  <c r="E21"/>
  <c r="R17"/>
  <c r="O17"/>
  <c r="Q14"/>
  <c r="R13"/>
  <c r="E40" l="1"/>
  <c r="H19"/>
  <c r="H31"/>
  <c r="H34"/>
  <c r="H32" s="1"/>
  <c r="H37"/>
  <c r="H44"/>
  <c r="H47"/>
  <c r="H50"/>
  <c r="H48" s="1"/>
  <c r="D23"/>
  <c r="S29"/>
  <c r="S38"/>
  <c r="S42"/>
  <c r="S41" s="1"/>
  <c r="S45"/>
  <c r="E51"/>
  <c r="E22"/>
  <c r="E31"/>
  <c r="E47"/>
  <c r="S55"/>
  <c r="T55" s="1"/>
  <c r="N47"/>
  <c r="P45"/>
  <c r="D42"/>
  <c r="N28"/>
  <c r="T51"/>
  <c r="E28"/>
  <c r="J51"/>
  <c r="N51"/>
  <c r="V51"/>
  <c r="H15"/>
  <c r="Q25"/>
  <c r="P23"/>
  <c r="L32"/>
  <c r="N34"/>
  <c r="N32" s="1"/>
  <c r="G38"/>
  <c r="H39"/>
  <c r="N22"/>
  <c r="T17"/>
  <c r="H51"/>
  <c r="E14"/>
  <c r="D13"/>
  <c r="E13" s="1"/>
  <c r="G13"/>
  <c r="H13" s="1"/>
  <c r="Q51"/>
  <c r="E18"/>
  <c r="D17"/>
  <c r="E30"/>
  <c r="E29" s="1"/>
  <c r="D29"/>
  <c r="N14"/>
  <c r="M13"/>
  <c r="N13" s="1"/>
  <c r="M17"/>
  <c r="N18"/>
  <c r="M20"/>
  <c r="N21"/>
  <c r="N20" s="1"/>
  <c r="N27"/>
  <c r="N26" s="1"/>
  <c r="M26"/>
  <c r="N39"/>
  <c r="M38"/>
  <c r="N38" s="1"/>
  <c r="E12"/>
  <c r="E9" s="1"/>
  <c r="S17"/>
  <c r="S20"/>
  <c r="S32"/>
  <c r="W53"/>
  <c r="W51" s="1"/>
  <c r="D20"/>
  <c r="E25"/>
  <c r="E23" s="1"/>
  <c r="D32"/>
  <c r="E37"/>
  <c r="Q12"/>
  <c r="P13"/>
  <c r="P26"/>
  <c r="P32"/>
  <c r="T44"/>
  <c r="P48"/>
  <c r="N12"/>
  <c r="T12"/>
  <c r="P9"/>
  <c r="Q10"/>
  <c r="M9"/>
  <c r="G55"/>
  <c r="H55" s="1"/>
  <c r="D9"/>
  <c r="Q23"/>
  <c r="D16"/>
  <c r="E45"/>
  <c r="P17"/>
  <c r="E19"/>
  <c r="G23"/>
  <c r="E27"/>
  <c r="E26" s="1"/>
  <c r="C29"/>
  <c r="G29"/>
  <c r="G42"/>
  <c r="P42"/>
  <c r="D45"/>
  <c r="D41" s="1"/>
  <c r="G45"/>
  <c r="M57"/>
  <c r="S56"/>
  <c r="T56" s="1"/>
  <c r="T25"/>
  <c r="T23" s="1"/>
  <c r="Q28"/>
  <c r="Q26" s="1"/>
  <c r="T31"/>
  <c r="T29" s="1"/>
  <c r="Q34"/>
  <c r="Q32" s="1"/>
  <c r="N37"/>
  <c r="T37"/>
  <c r="N40"/>
  <c r="Q40"/>
  <c r="T42"/>
  <c r="Q47"/>
  <c r="Q45" s="1"/>
  <c r="N50"/>
  <c r="E20"/>
  <c r="H45"/>
  <c r="N45"/>
  <c r="G56"/>
  <c r="H56" s="1"/>
  <c r="O57"/>
  <c r="G57"/>
  <c r="M56"/>
  <c r="N56" s="1"/>
  <c r="S57"/>
  <c r="N49"/>
  <c r="M48"/>
  <c r="Q50"/>
  <c r="Q48" s="1"/>
  <c r="O48"/>
  <c r="T49"/>
  <c r="S48"/>
  <c r="O9"/>
  <c r="S9"/>
  <c r="T10"/>
  <c r="S13"/>
  <c r="T13" s="1"/>
  <c r="T14"/>
  <c r="N15"/>
  <c r="H18"/>
  <c r="H17" s="1"/>
  <c r="G20"/>
  <c r="C23"/>
  <c r="C16" s="1"/>
  <c r="S23"/>
  <c r="G26"/>
  <c r="O26"/>
  <c r="O16" s="1"/>
  <c r="S26"/>
  <c r="G32"/>
  <c r="C35"/>
  <c r="G35"/>
  <c r="H35" s="1"/>
  <c r="M35"/>
  <c r="N35" s="1"/>
  <c r="S35"/>
  <c r="T35" s="1"/>
  <c r="H36"/>
  <c r="D38"/>
  <c r="E38" s="1"/>
  <c r="N43"/>
  <c r="Q44"/>
  <c r="Q42" s="1"/>
  <c r="M45"/>
  <c r="T47"/>
  <c r="G48"/>
  <c r="D55"/>
  <c r="E55" s="1"/>
  <c r="E50"/>
  <c r="H12"/>
  <c r="H9" s="1"/>
  <c r="R57"/>
  <c r="N19"/>
  <c r="N17" s="1"/>
  <c r="L57"/>
  <c r="P56"/>
  <c r="Q56" s="1"/>
  <c r="P57"/>
  <c r="T22"/>
  <c r="T20" s="1"/>
  <c r="H25"/>
  <c r="H23" s="1"/>
  <c r="N25"/>
  <c r="N23" s="1"/>
  <c r="H28"/>
  <c r="H26" s="1"/>
  <c r="T28"/>
  <c r="T26" s="1"/>
  <c r="N31"/>
  <c r="N29" s="1"/>
  <c r="T34"/>
  <c r="T32" s="1"/>
  <c r="P55"/>
  <c r="Q55" s="1"/>
  <c r="H40"/>
  <c r="T40"/>
  <c r="F57"/>
  <c r="T50"/>
  <c r="R48"/>
  <c r="R41" s="1"/>
  <c r="T45"/>
  <c r="O45"/>
  <c r="O41" s="1"/>
  <c r="L45"/>
  <c r="L41" s="1"/>
  <c r="M42"/>
  <c r="N44"/>
  <c r="H42"/>
  <c r="F41"/>
  <c r="R38"/>
  <c r="T38" s="1"/>
  <c r="O38"/>
  <c r="Q38" s="1"/>
  <c r="P35"/>
  <c r="Q35" s="1"/>
  <c r="Q31"/>
  <c r="Q29" s="1"/>
  <c r="H29"/>
  <c r="F29"/>
  <c r="F16" s="1"/>
  <c r="R26"/>
  <c r="L26"/>
  <c r="L16" s="1"/>
  <c r="R23"/>
  <c r="P20"/>
  <c r="Q22"/>
  <c r="Q20" s="1"/>
  <c r="H22"/>
  <c r="H20" s="1"/>
  <c r="Q19"/>
  <c r="Q17" s="1"/>
  <c r="G17"/>
  <c r="G16" s="1"/>
  <c r="O13"/>
  <c r="Q15"/>
  <c r="L9"/>
  <c r="N10"/>
  <c r="G9"/>
  <c r="E49"/>
  <c r="C42"/>
  <c r="C41" s="1"/>
  <c r="E44"/>
  <c r="E42" s="1"/>
  <c r="D35"/>
  <c r="D57"/>
  <c r="E33"/>
  <c r="E34"/>
  <c r="D56"/>
  <c r="E56" s="1"/>
  <c r="C57"/>
  <c r="E57" s="1"/>
  <c r="E15"/>
  <c r="H38"/>
  <c r="K53"/>
  <c r="K51" s="1"/>
  <c r="BI57"/>
  <c r="BH57"/>
  <c r="BF57"/>
  <c r="BE57"/>
  <c r="BC57"/>
  <c r="BB57"/>
  <c r="AW57"/>
  <c r="AV57"/>
  <c r="AT57"/>
  <c r="AS57"/>
  <c r="BI56"/>
  <c r="BJ56" s="1"/>
  <c r="BF56"/>
  <c r="BG56" s="1"/>
  <c r="BC56"/>
  <c r="BD56" s="1"/>
  <c r="AW56"/>
  <c r="AX56" s="1"/>
  <c r="AT56"/>
  <c r="AU56" s="1"/>
  <c r="BI55"/>
  <c r="BJ55" s="1"/>
  <c r="BF55"/>
  <c r="BG55" s="1"/>
  <c r="BC55"/>
  <c r="BD55" s="1"/>
  <c r="AW55"/>
  <c r="AX55" s="1"/>
  <c r="AT55"/>
  <c r="AU55" s="1"/>
  <c r="BL53"/>
  <c r="BK53"/>
  <c r="BK51" s="1"/>
  <c r="BJ53"/>
  <c r="BG53"/>
  <c r="BD53"/>
  <c r="AZ53"/>
  <c r="AY53"/>
  <c r="AY51" s="1"/>
  <c r="AX53"/>
  <c r="AU53"/>
  <c r="BL52"/>
  <c r="BJ52"/>
  <c r="BG52"/>
  <c r="BG51" s="1"/>
  <c r="BD52"/>
  <c r="AZ52"/>
  <c r="BA52" s="1"/>
  <c r="AX52"/>
  <c r="AU52"/>
  <c r="BI51"/>
  <c r="BH51"/>
  <c r="BF51"/>
  <c r="BE51"/>
  <c r="BD51"/>
  <c r="BC51"/>
  <c r="BB51"/>
  <c r="AW51"/>
  <c r="AV51"/>
  <c r="AT51"/>
  <c r="AS51"/>
  <c r="BL50"/>
  <c r="BK50"/>
  <c r="BK48" s="1"/>
  <c r="BJ50"/>
  <c r="BG50"/>
  <c r="BD50"/>
  <c r="AZ50"/>
  <c r="AY50"/>
  <c r="AY48" s="1"/>
  <c r="AX50"/>
  <c r="AU50"/>
  <c r="BL49"/>
  <c r="BJ49"/>
  <c r="BG49"/>
  <c r="BD49"/>
  <c r="AZ49"/>
  <c r="AX49"/>
  <c r="AU49"/>
  <c r="BI48"/>
  <c r="BH48"/>
  <c r="BF48"/>
  <c r="BE48"/>
  <c r="BC48"/>
  <c r="BB48"/>
  <c r="AW48"/>
  <c r="AV48"/>
  <c r="AT48"/>
  <c r="AS48"/>
  <c r="BL47"/>
  <c r="BK47"/>
  <c r="BK45" s="1"/>
  <c r="BJ47"/>
  <c r="BG47"/>
  <c r="BD47"/>
  <c r="AZ47"/>
  <c r="AY47"/>
  <c r="AX47"/>
  <c r="AU47"/>
  <c r="BL46"/>
  <c r="BJ46"/>
  <c r="BG46"/>
  <c r="BG45" s="1"/>
  <c r="BD46"/>
  <c r="BD45" s="1"/>
  <c r="AZ46"/>
  <c r="AZ45" s="1"/>
  <c r="AX46"/>
  <c r="AU46"/>
  <c r="BI45"/>
  <c r="BH45"/>
  <c r="BF45"/>
  <c r="BE45"/>
  <c r="BC45"/>
  <c r="BB45"/>
  <c r="AW45"/>
  <c r="AV45"/>
  <c r="AT45"/>
  <c r="AS45"/>
  <c r="BL44"/>
  <c r="BK44"/>
  <c r="BJ44"/>
  <c r="BG44"/>
  <c r="BD44"/>
  <c r="AZ44"/>
  <c r="AY44"/>
  <c r="AX44"/>
  <c r="AU44"/>
  <c r="BL43"/>
  <c r="BJ43"/>
  <c r="BJ42" s="1"/>
  <c r="BG43"/>
  <c r="BD43"/>
  <c r="AZ43"/>
  <c r="AX43"/>
  <c r="AU43"/>
  <c r="BI42"/>
  <c r="BH42"/>
  <c r="BF42"/>
  <c r="BE42"/>
  <c r="BC42"/>
  <c r="BB42"/>
  <c r="AW42"/>
  <c r="AV42"/>
  <c r="AT42"/>
  <c r="AS42"/>
  <c r="BL40"/>
  <c r="BK40"/>
  <c r="BK38" s="1"/>
  <c r="BJ40"/>
  <c r="BG40"/>
  <c r="BD40"/>
  <c r="AZ40"/>
  <c r="AY40"/>
  <c r="AX40"/>
  <c r="AU40"/>
  <c r="BL39"/>
  <c r="BJ39"/>
  <c r="BG39"/>
  <c r="BD39"/>
  <c r="AZ39"/>
  <c r="AX39"/>
  <c r="AU39"/>
  <c r="BI38"/>
  <c r="BH38"/>
  <c r="BF38"/>
  <c r="BE38"/>
  <c r="BG38" s="1"/>
  <c r="BC38"/>
  <c r="BB38"/>
  <c r="BD38" s="1"/>
  <c r="AW38"/>
  <c r="AV38"/>
  <c r="AT38"/>
  <c r="AS38"/>
  <c r="BL37"/>
  <c r="BK37"/>
  <c r="BK35" s="1"/>
  <c r="BJ37"/>
  <c r="BG37"/>
  <c r="BD37"/>
  <c r="AZ37"/>
  <c r="AY37"/>
  <c r="AY35" s="1"/>
  <c r="AX37"/>
  <c r="AU37"/>
  <c r="BL36"/>
  <c r="BJ36"/>
  <c r="BG36"/>
  <c r="BD36"/>
  <c r="AZ36"/>
  <c r="AX36"/>
  <c r="AU36"/>
  <c r="BI35"/>
  <c r="BH35"/>
  <c r="BF35"/>
  <c r="BE35"/>
  <c r="BC35"/>
  <c r="BB35"/>
  <c r="AW35"/>
  <c r="AV35"/>
  <c r="AT35"/>
  <c r="AS35"/>
  <c r="BL34"/>
  <c r="BK34"/>
  <c r="BJ34"/>
  <c r="BG34"/>
  <c r="BD34"/>
  <c r="AZ34"/>
  <c r="AY34"/>
  <c r="AY32" s="1"/>
  <c r="AX34"/>
  <c r="AU34"/>
  <c r="BL33"/>
  <c r="BM33" s="1"/>
  <c r="O32" i="16" s="1"/>
  <c r="BJ33" i="7"/>
  <c r="BJ32" s="1"/>
  <c r="BG33"/>
  <c r="BD33"/>
  <c r="BD32" s="1"/>
  <c r="AZ33"/>
  <c r="AX33"/>
  <c r="AU33"/>
  <c r="AU32" s="1"/>
  <c r="BI32"/>
  <c r="BH32"/>
  <c r="BF32"/>
  <c r="BE32"/>
  <c r="BC32"/>
  <c r="BB32"/>
  <c r="AW32"/>
  <c r="AV32"/>
  <c r="AT32"/>
  <c r="AS32"/>
  <c r="BL31"/>
  <c r="BK31"/>
  <c r="BJ31"/>
  <c r="BG31"/>
  <c r="BD31"/>
  <c r="AZ31"/>
  <c r="AY31"/>
  <c r="AX31"/>
  <c r="AU31"/>
  <c r="BL30"/>
  <c r="BJ30"/>
  <c r="BJ29" s="1"/>
  <c r="BG30"/>
  <c r="BG29" s="1"/>
  <c r="BD30"/>
  <c r="BD29" s="1"/>
  <c r="AZ30"/>
  <c r="AX30"/>
  <c r="AU30"/>
  <c r="BI29"/>
  <c r="BH29"/>
  <c r="BF29"/>
  <c r="BE29"/>
  <c r="BC29"/>
  <c r="BB29"/>
  <c r="AY29"/>
  <c r="AW29"/>
  <c r="AV29"/>
  <c r="AT29"/>
  <c r="AS29"/>
  <c r="BL28"/>
  <c r="BK28"/>
  <c r="BK26" s="1"/>
  <c r="BJ28"/>
  <c r="BG28"/>
  <c r="BD28"/>
  <c r="AZ28"/>
  <c r="AY28"/>
  <c r="AY26" s="1"/>
  <c r="AX28"/>
  <c r="AU28"/>
  <c r="BL27"/>
  <c r="BJ27"/>
  <c r="BG27"/>
  <c r="BD27"/>
  <c r="AZ27"/>
  <c r="AX27"/>
  <c r="AU27"/>
  <c r="BI26"/>
  <c r="BH26"/>
  <c r="BF26"/>
  <c r="BE26"/>
  <c r="BC26"/>
  <c r="BB26"/>
  <c r="AW26"/>
  <c r="AV26"/>
  <c r="AT26"/>
  <c r="AS26"/>
  <c r="BL25"/>
  <c r="BK25"/>
  <c r="BJ25"/>
  <c r="BG25"/>
  <c r="BD25"/>
  <c r="AZ25"/>
  <c r="AY25"/>
  <c r="AX25"/>
  <c r="AU25"/>
  <c r="BL24"/>
  <c r="BJ24"/>
  <c r="BG24"/>
  <c r="BD24"/>
  <c r="BD23" s="1"/>
  <c r="AZ24"/>
  <c r="AX24"/>
  <c r="AU24"/>
  <c r="BI23"/>
  <c r="BH23"/>
  <c r="BF23"/>
  <c r="BE23"/>
  <c r="BC23"/>
  <c r="BB23"/>
  <c r="AW23"/>
  <c r="AV23"/>
  <c r="AT23"/>
  <c r="AS23"/>
  <c r="BL22"/>
  <c r="BK22"/>
  <c r="BK20" s="1"/>
  <c r="BJ22"/>
  <c r="BG22"/>
  <c r="BD22"/>
  <c r="AZ22"/>
  <c r="AY22"/>
  <c r="AX22"/>
  <c r="AU22"/>
  <c r="BL21"/>
  <c r="BJ21"/>
  <c r="BG21"/>
  <c r="BG20" s="1"/>
  <c r="BD21"/>
  <c r="BD20" s="1"/>
  <c r="AZ21"/>
  <c r="AX21"/>
  <c r="AU21"/>
  <c r="BI20"/>
  <c r="BH20"/>
  <c r="BF20"/>
  <c r="BE20"/>
  <c r="BC20"/>
  <c r="BB20"/>
  <c r="AY20"/>
  <c r="AW20"/>
  <c r="AV20"/>
  <c r="AT20"/>
  <c r="AS20"/>
  <c r="BL19"/>
  <c r="BK19"/>
  <c r="BJ19"/>
  <c r="BG19"/>
  <c r="BD19"/>
  <c r="AZ19"/>
  <c r="AY19"/>
  <c r="AX19"/>
  <c r="AU19"/>
  <c r="BL18"/>
  <c r="BJ18"/>
  <c r="BG18"/>
  <c r="BD18"/>
  <c r="AZ18"/>
  <c r="AX18"/>
  <c r="AU18"/>
  <c r="BI17"/>
  <c r="BH17"/>
  <c r="BF17"/>
  <c r="BE17"/>
  <c r="BC17"/>
  <c r="BB17"/>
  <c r="AW17"/>
  <c r="AV17"/>
  <c r="AT17"/>
  <c r="AS17"/>
  <c r="BL15"/>
  <c r="BK15"/>
  <c r="BJ15"/>
  <c r="BG15"/>
  <c r="BD15"/>
  <c r="AZ15"/>
  <c r="AY15"/>
  <c r="AY13" s="1"/>
  <c r="AX15"/>
  <c r="AU15"/>
  <c r="BL14"/>
  <c r="BJ14"/>
  <c r="BG14"/>
  <c r="BD14"/>
  <c r="AZ14"/>
  <c r="AX14"/>
  <c r="AU14"/>
  <c r="BI13"/>
  <c r="BH13"/>
  <c r="BF13"/>
  <c r="BE13"/>
  <c r="BC13"/>
  <c r="BB13"/>
  <c r="AW13"/>
  <c r="AV13"/>
  <c r="AT13"/>
  <c r="AS13"/>
  <c r="BL12"/>
  <c r="BK12"/>
  <c r="BJ12"/>
  <c r="BG12"/>
  <c r="BD12"/>
  <c r="AZ12"/>
  <c r="AY12"/>
  <c r="AX12"/>
  <c r="AU12"/>
  <c r="BL11"/>
  <c r="BJ11"/>
  <c r="BG11"/>
  <c r="BD11"/>
  <c r="AZ11"/>
  <c r="AX11"/>
  <c r="AU11"/>
  <c r="BL10"/>
  <c r="BJ10"/>
  <c r="BG10"/>
  <c r="BD10"/>
  <c r="AZ10"/>
  <c r="AX10"/>
  <c r="AU10"/>
  <c r="BI9"/>
  <c r="BH9"/>
  <c r="BF9"/>
  <c r="BE9"/>
  <c r="BC9"/>
  <c r="BB9"/>
  <c r="AW9"/>
  <c r="AV9"/>
  <c r="AT9"/>
  <c r="AS9"/>
  <c r="CD57"/>
  <c r="CC57"/>
  <c r="CA57"/>
  <c r="BZ57"/>
  <c r="BX57"/>
  <c r="BW57"/>
  <c r="BR57"/>
  <c r="BQ57"/>
  <c r="BO57"/>
  <c r="BN57"/>
  <c r="CD56"/>
  <c r="CE56" s="1"/>
  <c r="CA56"/>
  <c r="CB56" s="1"/>
  <c r="BX56"/>
  <c r="BY56" s="1"/>
  <c r="BR56"/>
  <c r="BS56" s="1"/>
  <c r="BO56"/>
  <c r="BP56" s="1"/>
  <c r="CD55"/>
  <c r="CE55" s="1"/>
  <c r="CA55"/>
  <c r="CB55" s="1"/>
  <c r="BX55"/>
  <c r="BY55" s="1"/>
  <c r="BR55"/>
  <c r="BS55" s="1"/>
  <c r="BO55"/>
  <c r="BP55" s="1"/>
  <c r="CG53"/>
  <c r="CF53"/>
  <c r="CF51" s="1"/>
  <c r="CE53"/>
  <c r="CB53"/>
  <c r="BY53"/>
  <c r="BU53"/>
  <c r="BT53"/>
  <c r="BT51" s="1"/>
  <c r="BS53"/>
  <c r="BP53"/>
  <c r="CG52"/>
  <c r="CE52"/>
  <c r="CB52"/>
  <c r="CB51" s="1"/>
  <c r="BY52"/>
  <c r="BU52"/>
  <c r="BV52" s="1"/>
  <c r="BS52"/>
  <c r="BP52"/>
  <c r="CD51"/>
  <c r="CC51"/>
  <c r="CA51"/>
  <c r="BZ51"/>
  <c r="BX51"/>
  <c r="BW51"/>
  <c r="BR51"/>
  <c r="BQ51"/>
  <c r="BO51"/>
  <c r="BN51"/>
  <c r="CG50"/>
  <c r="CF50"/>
  <c r="CE50"/>
  <c r="CB50"/>
  <c r="BY50"/>
  <c r="BU50"/>
  <c r="BT50"/>
  <c r="BT48" s="1"/>
  <c r="BS50"/>
  <c r="BP50"/>
  <c r="CG49"/>
  <c r="CE49"/>
  <c r="CE48" s="1"/>
  <c r="CB49"/>
  <c r="BY49"/>
  <c r="BY48" s="1"/>
  <c r="BU49"/>
  <c r="BV49" s="1"/>
  <c r="G48" i="16" s="1"/>
  <c r="BS49" i="7"/>
  <c r="BP49"/>
  <c r="CD48"/>
  <c r="CC48"/>
  <c r="CA48"/>
  <c r="BZ48"/>
  <c r="BX48"/>
  <c r="BW48"/>
  <c r="BR48"/>
  <c r="BQ48"/>
  <c r="BO48"/>
  <c r="BN48"/>
  <c r="CG47"/>
  <c r="CF47"/>
  <c r="CF45" s="1"/>
  <c r="CE47"/>
  <c r="CB47"/>
  <c r="BY47"/>
  <c r="BU47"/>
  <c r="BT47"/>
  <c r="BT45" s="1"/>
  <c r="BS47"/>
  <c r="BP47"/>
  <c r="CG46"/>
  <c r="CH46" s="1"/>
  <c r="Q45" i="16" s="1"/>
  <c r="CE46" i="7"/>
  <c r="CB46"/>
  <c r="BY46"/>
  <c r="BU46"/>
  <c r="BV46" s="1"/>
  <c r="G45" i="16" s="1"/>
  <c r="BS46" i="7"/>
  <c r="BP46"/>
  <c r="CD45"/>
  <c r="CC45"/>
  <c r="CA45"/>
  <c r="BZ45"/>
  <c r="BX45"/>
  <c r="BW45"/>
  <c r="BR45"/>
  <c r="BQ45"/>
  <c r="BO45"/>
  <c r="BN45"/>
  <c r="CG44"/>
  <c r="CF44"/>
  <c r="CH44" s="1"/>
  <c r="Q43" i="16" s="1"/>
  <c r="CE44" i="7"/>
  <c r="CB44"/>
  <c r="BY44"/>
  <c r="BU44"/>
  <c r="BT44"/>
  <c r="BT42" s="1"/>
  <c r="BS44"/>
  <c r="BP44"/>
  <c r="CG43"/>
  <c r="CE43"/>
  <c r="CE42" s="1"/>
  <c r="CB43"/>
  <c r="CB42" s="1"/>
  <c r="BY43"/>
  <c r="BY42" s="1"/>
  <c r="BU43"/>
  <c r="BV43" s="1"/>
  <c r="G42" i="16" s="1"/>
  <c r="BS43" i="7"/>
  <c r="BP43"/>
  <c r="CD42"/>
  <c r="CC42"/>
  <c r="CA42"/>
  <c r="BZ42"/>
  <c r="BX42"/>
  <c r="BW42"/>
  <c r="BR42"/>
  <c r="BQ42"/>
  <c r="BO42"/>
  <c r="BN42"/>
  <c r="CG40"/>
  <c r="CF40"/>
  <c r="CE40"/>
  <c r="CB40"/>
  <c r="BY40"/>
  <c r="BU40"/>
  <c r="BT40"/>
  <c r="BT38" s="1"/>
  <c r="BS40"/>
  <c r="BP40"/>
  <c r="CG39"/>
  <c r="CE39"/>
  <c r="CB39"/>
  <c r="BY39"/>
  <c r="BU39"/>
  <c r="BV39" s="1"/>
  <c r="G38" i="16" s="1"/>
  <c r="BS39" i="7"/>
  <c r="BP39"/>
  <c r="CF38"/>
  <c r="CD38"/>
  <c r="CC38"/>
  <c r="CA38"/>
  <c r="BZ38"/>
  <c r="CB38" s="1"/>
  <c r="BX38"/>
  <c r="BW38"/>
  <c r="BR38"/>
  <c r="BQ38"/>
  <c r="BO38"/>
  <c r="BN38"/>
  <c r="CG37"/>
  <c r="CF37"/>
  <c r="CE37"/>
  <c r="CB37"/>
  <c r="BY37"/>
  <c r="BU37"/>
  <c r="BT37"/>
  <c r="BT35" s="1"/>
  <c r="BS37"/>
  <c r="BP37"/>
  <c r="CG36"/>
  <c r="CE36"/>
  <c r="CB36"/>
  <c r="BY36"/>
  <c r="BU36"/>
  <c r="BV36" s="1"/>
  <c r="G35" i="16" s="1"/>
  <c r="BS36" i="7"/>
  <c r="BP36"/>
  <c r="CD35"/>
  <c r="CC35"/>
  <c r="CA35"/>
  <c r="BZ35"/>
  <c r="BX35"/>
  <c r="BW35"/>
  <c r="BR35"/>
  <c r="BQ35"/>
  <c r="BO35"/>
  <c r="BN35"/>
  <c r="CG34"/>
  <c r="CF34"/>
  <c r="CF32" s="1"/>
  <c r="CE34"/>
  <c r="CB34"/>
  <c r="BY34"/>
  <c r="BU34"/>
  <c r="BT34"/>
  <c r="BS34"/>
  <c r="BP34"/>
  <c r="CG33"/>
  <c r="CE33"/>
  <c r="CE32" s="1"/>
  <c r="CB33"/>
  <c r="CB32" s="1"/>
  <c r="BY33"/>
  <c r="BY32" s="1"/>
  <c r="BU33"/>
  <c r="BV33" s="1"/>
  <c r="G32" i="16" s="1"/>
  <c r="BS33" i="7"/>
  <c r="BP33"/>
  <c r="CD32"/>
  <c r="CC32"/>
  <c r="CA32"/>
  <c r="BZ32"/>
  <c r="BX32"/>
  <c r="BW32"/>
  <c r="BR32"/>
  <c r="BQ32"/>
  <c r="BO32"/>
  <c r="BN32"/>
  <c r="CG31"/>
  <c r="CF31"/>
  <c r="CE31"/>
  <c r="CB31"/>
  <c r="BY31"/>
  <c r="BU31"/>
  <c r="BT31"/>
  <c r="BT29" s="1"/>
  <c r="BS31"/>
  <c r="BP31"/>
  <c r="CG30"/>
  <c r="CE30"/>
  <c r="CE29" s="1"/>
  <c r="CB30"/>
  <c r="BY30"/>
  <c r="BU30"/>
  <c r="BV30" s="1"/>
  <c r="G29" i="16" s="1"/>
  <c r="BS30" i="7"/>
  <c r="BP30"/>
  <c r="CD29"/>
  <c r="CC29"/>
  <c r="CA29"/>
  <c r="BZ29"/>
  <c r="BX29"/>
  <c r="BW29"/>
  <c r="BR29"/>
  <c r="BQ29"/>
  <c r="BO29"/>
  <c r="BN29"/>
  <c r="CG28"/>
  <c r="CF28"/>
  <c r="CF26" s="1"/>
  <c r="CE28"/>
  <c r="CB28"/>
  <c r="BY28"/>
  <c r="BU28"/>
  <c r="BT28"/>
  <c r="BT26" s="1"/>
  <c r="BS28"/>
  <c r="BP28"/>
  <c r="CG27"/>
  <c r="CE27"/>
  <c r="CB27"/>
  <c r="CB26" s="1"/>
  <c r="BY27"/>
  <c r="BU27"/>
  <c r="BV27" s="1"/>
  <c r="G26" i="16" s="1"/>
  <c r="BS27" i="7"/>
  <c r="BP27"/>
  <c r="CD26"/>
  <c r="CC26"/>
  <c r="CA26"/>
  <c r="BZ26"/>
  <c r="BY26"/>
  <c r="BX26"/>
  <c r="BW26"/>
  <c r="BR26"/>
  <c r="BQ26"/>
  <c r="BO26"/>
  <c r="BN26"/>
  <c r="CG25"/>
  <c r="CF25"/>
  <c r="CF23" s="1"/>
  <c r="CE25"/>
  <c r="CB25"/>
  <c r="BY25"/>
  <c r="BU25"/>
  <c r="BT25"/>
  <c r="BT23" s="1"/>
  <c r="BS25"/>
  <c r="BP25"/>
  <c r="CG24"/>
  <c r="CH24" s="1"/>
  <c r="Q23" i="16" s="1"/>
  <c r="CE24" i="7"/>
  <c r="CB24"/>
  <c r="BY24"/>
  <c r="BU24"/>
  <c r="BV24" s="1"/>
  <c r="G23" i="16" s="1"/>
  <c r="BS24" i="7"/>
  <c r="BS23" s="1"/>
  <c r="BP24"/>
  <c r="CD23"/>
  <c r="CC23"/>
  <c r="CA23"/>
  <c r="BZ23"/>
  <c r="BX23"/>
  <c r="BW23"/>
  <c r="BR23"/>
  <c r="BQ23"/>
  <c r="BO23"/>
  <c r="BN23"/>
  <c r="CG22"/>
  <c r="CF22"/>
  <c r="CE22"/>
  <c r="CB22"/>
  <c r="BY22"/>
  <c r="BU22"/>
  <c r="BT22"/>
  <c r="BS22"/>
  <c r="BP22"/>
  <c r="CG21"/>
  <c r="CE21"/>
  <c r="CB21"/>
  <c r="CB20" s="1"/>
  <c r="BY21"/>
  <c r="BY20" s="1"/>
  <c r="BU21"/>
  <c r="BV21" s="1"/>
  <c r="G20" i="16" s="1"/>
  <c r="BS21" i="7"/>
  <c r="BP21"/>
  <c r="CD20"/>
  <c r="CC20"/>
  <c r="CA20"/>
  <c r="BZ20"/>
  <c r="BX20"/>
  <c r="BW20"/>
  <c r="BT20"/>
  <c r="BR20"/>
  <c r="BQ20"/>
  <c r="BO20"/>
  <c r="BN20"/>
  <c r="CG19"/>
  <c r="CF19"/>
  <c r="CF17" s="1"/>
  <c r="CE19"/>
  <c r="CB19"/>
  <c r="BY19"/>
  <c r="BU19"/>
  <c r="BT19"/>
  <c r="BT17" s="1"/>
  <c r="BS19"/>
  <c r="BP19"/>
  <c r="CG18"/>
  <c r="CE18"/>
  <c r="CB18"/>
  <c r="CB17" s="1"/>
  <c r="BY18"/>
  <c r="BU18"/>
  <c r="BV18" s="1"/>
  <c r="G17" i="16" s="1"/>
  <c r="BS18" i="7"/>
  <c r="BP18"/>
  <c r="CD17"/>
  <c r="CC17"/>
  <c r="CA17"/>
  <c r="BZ17"/>
  <c r="BX17"/>
  <c r="BW17"/>
  <c r="BR17"/>
  <c r="BQ17"/>
  <c r="BO17"/>
  <c r="BN17"/>
  <c r="CG15"/>
  <c r="CF15"/>
  <c r="CF13" s="1"/>
  <c r="CE15"/>
  <c r="CB15"/>
  <c r="BY15"/>
  <c r="BU15"/>
  <c r="BT15"/>
  <c r="BS15"/>
  <c r="BP15"/>
  <c r="CG14"/>
  <c r="CH14" s="1"/>
  <c r="Q13" i="16" s="1"/>
  <c r="CE14" i="7"/>
  <c r="CB14"/>
  <c r="BY14"/>
  <c r="BU14"/>
  <c r="BV14" s="1"/>
  <c r="G13" i="16" s="1"/>
  <c r="BS14" i="7"/>
  <c r="BP14"/>
  <c r="CD13"/>
  <c r="CC13"/>
  <c r="CA13"/>
  <c r="BZ13"/>
  <c r="BX13"/>
  <c r="BW13"/>
  <c r="BR13"/>
  <c r="BQ13"/>
  <c r="BO13"/>
  <c r="BN13"/>
  <c r="CG12"/>
  <c r="CF12"/>
  <c r="CF9" s="1"/>
  <c r="CE12"/>
  <c r="CB12"/>
  <c r="BY12"/>
  <c r="BU12"/>
  <c r="BT12"/>
  <c r="BT9" s="1"/>
  <c r="BS12"/>
  <c r="BP12"/>
  <c r="CG11"/>
  <c r="CH11" s="1"/>
  <c r="Q10" i="16" s="1"/>
  <c r="CE11" i="7"/>
  <c r="CB11"/>
  <c r="BY11"/>
  <c r="BU11"/>
  <c r="BS11"/>
  <c r="BP11"/>
  <c r="CG10"/>
  <c r="CE10"/>
  <c r="CB10"/>
  <c r="BY10"/>
  <c r="BU10"/>
  <c r="BS10"/>
  <c r="BP10"/>
  <c r="CD9"/>
  <c r="CC9"/>
  <c r="CA9"/>
  <c r="BZ9"/>
  <c r="BX9"/>
  <c r="BW9"/>
  <c r="BR9"/>
  <c r="BQ9"/>
  <c r="BO9"/>
  <c r="BN9"/>
  <c r="AQ50"/>
  <c r="AP50"/>
  <c r="AQ49"/>
  <c r="AQ47"/>
  <c r="AP47"/>
  <c r="AQ46"/>
  <c r="AQ44"/>
  <c r="AP44"/>
  <c r="AQ43"/>
  <c r="AQ40"/>
  <c r="AP40"/>
  <c r="AQ39"/>
  <c r="AQ37"/>
  <c r="AP37"/>
  <c r="AQ36"/>
  <c r="AQ34"/>
  <c r="AP34"/>
  <c r="AQ33"/>
  <c r="AQ31"/>
  <c r="AP31"/>
  <c r="AQ30"/>
  <c r="AQ28"/>
  <c r="AP28"/>
  <c r="AQ27"/>
  <c r="AQ25"/>
  <c r="AP25"/>
  <c r="AQ24"/>
  <c r="AQ22"/>
  <c r="AP22"/>
  <c r="AQ21"/>
  <c r="AQ19"/>
  <c r="AP19"/>
  <c r="AQ18"/>
  <c r="AQ15"/>
  <c r="AP15"/>
  <c r="AQ14"/>
  <c r="AP12"/>
  <c r="AQ11"/>
  <c r="AQ12"/>
  <c r="AQ10"/>
  <c r="AN57"/>
  <c r="AM57"/>
  <c r="AN56"/>
  <c r="AO56" s="1"/>
  <c r="AN55"/>
  <c r="AO55" s="1"/>
  <c r="AO53"/>
  <c r="AO52"/>
  <c r="AN51"/>
  <c r="AM51"/>
  <c r="AO50"/>
  <c r="AO49"/>
  <c r="AN48"/>
  <c r="AM48"/>
  <c r="AO47"/>
  <c r="AO46"/>
  <c r="AN45"/>
  <c r="AM45"/>
  <c r="AO44"/>
  <c r="AO43"/>
  <c r="AN42"/>
  <c r="AM42"/>
  <c r="AO40"/>
  <c r="AO39"/>
  <c r="AN38"/>
  <c r="AM38"/>
  <c r="AO37"/>
  <c r="AO36"/>
  <c r="AN35"/>
  <c r="AM35"/>
  <c r="AO34"/>
  <c r="AO33"/>
  <c r="AN32"/>
  <c r="AM32"/>
  <c r="AO31"/>
  <c r="AO30"/>
  <c r="AN29"/>
  <c r="AM29"/>
  <c r="AO28"/>
  <c r="AO27"/>
  <c r="AN26"/>
  <c r="AM26"/>
  <c r="AO25"/>
  <c r="AO24"/>
  <c r="AN23"/>
  <c r="AM23"/>
  <c r="AO22"/>
  <c r="AO21"/>
  <c r="AN20"/>
  <c r="AM20"/>
  <c r="AO19"/>
  <c r="AO18"/>
  <c r="AN17"/>
  <c r="AM17"/>
  <c r="AO15"/>
  <c r="AO14"/>
  <c r="AN13"/>
  <c r="AM13"/>
  <c r="AO12"/>
  <c r="AO11"/>
  <c r="AO10"/>
  <c r="AN9"/>
  <c r="AM9"/>
  <c r="BQ16" l="1"/>
  <c r="BS20"/>
  <c r="CE20"/>
  <c r="BP20"/>
  <c r="AU23"/>
  <c r="E32"/>
  <c r="BP17"/>
  <c r="BU38"/>
  <c r="BV38" s="1"/>
  <c r="BU42"/>
  <c r="AO17"/>
  <c r="AO20"/>
  <c r="AO26"/>
  <c r="AO32"/>
  <c r="AO45"/>
  <c r="AO51"/>
  <c r="CH22"/>
  <c r="Q21" i="16" s="1"/>
  <c r="BP23" i="7"/>
  <c r="BV34"/>
  <c r="G33" i="16" s="1"/>
  <c r="G31" s="1"/>
  <c r="BP42" i="7"/>
  <c r="BS45"/>
  <c r="AX45"/>
  <c r="AX17"/>
  <c r="BJ9"/>
  <c r="BG32"/>
  <c r="BG48"/>
  <c r="AZ51"/>
  <c r="V22"/>
  <c r="BJ20"/>
  <c r="V30"/>
  <c r="W30" s="1"/>
  <c r="BJ45"/>
  <c r="CH40"/>
  <c r="Q39" i="16" s="1"/>
  <c r="AU35" i="7"/>
  <c r="BJ38"/>
  <c r="AU17"/>
  <c r="AM41"/>
  <c r="BU55"/>
  <c r="BV55" s="1"/>
  <c r="G51" i="16" s="1"/>
  <c r="AO23" i="7"/>
  <c r="BY38"/>
  <c r="CB48"/>
  <c r="AX26"/>
  <c r="S16"/>
  <c r="CF42"/>
  <c r="M16"/>
  <c r="CE26"/>
  <c r="P16"/>
  <c r="CF20"/>
  <c r="BU20"/>
  <c r="BS32"/>
  <c r="CG55"/>
  <c r="CH55" s="1"/>
  <c r="Q51" i="16" s="1"/>
  <c r="BS42" i="7"/>
  <c r="BG17"/>
  <c r="AS16"/>
  <c r="BE16"/>
  <c r="E17"/>
  <c r="E48"/>
  <c r="AX51"/>
  <c r="BJ51"/>
  <c r="H41"/>
  <c r="BH41"/>
  <c r="BO41"/>
  <c r="AX57"/>
  <c r="H57"/>
  <c r="AO57"/>
  <c r="T57"/>
  <c r="T9"/>
  <c r="Q9"/>
  <c r="U31"/>
  <c r="U29" s="1"/>
  <c r="BK29"/>
  <c r="CA41"/>
  <c r="V28"/>
  <c r="BW41"/>
  <c r="AU26"/>
  <c r="AX23"/>
  <c r="AX48"/>
  <c r="BI41"/>
  <c r="G41"/>
  <c r="G54" s="1"/>
  <c r="AM16"/>
  <c r="AM54" s="1"/>
  <c r="AO29"/>
  <c r="CG57"/>
  <c r="BN16"/>
  <c r="BR16"/>
  <c r="BY29"/>
  <c r="BP32"/>
  <c r="BR41"/>
  <c r="BR54" s="1"/>
  <c r="V18"/>
  <c r="W18" s="1"/>
  <c r="U19"/>
  <c r="U17" s="1"/>
  <c r="AX20"/>
  <c r="U25"/>
  <c r="U23" s="1"/>
  <c r="V27"/>
  <c r="BL32"/>
  <c r="U34"/>
  <c r="U32" s="1"/>
  <c r="V40"/>
  <c r="BD42"/>
  <c r="V44"/>
  <c r="AW41"/>
  <c r="AU45"/>
  <c r="E35"/>
  <c r="Q13"/>
  <c r="P41"/>
  <c r="D54"/>
  <c r="BG26"/>
  <c r="AO42"/>
  <c r="AN41"/>
  <c r="CB9"/>
  <c r="BU23"/>
  <c r="BU32"/>
  <c r="BU45"/>
  <c r="BI16"/>
  <c r="BM27"/>
  <c r="O26" i="16" s="1"/>
  <c r="AX29" i="7"/>
  <c r="AY42"/>
  <c r="AU42"/>
  <c r="BM53"/>
  <c r="BD57"/>
  <c r="N48"/>
  <c r="N9"/>
  <c r="BP9"/>
  <c r="BG57"/>
  <c r="Q57"/>
  <c r="N57"/>
  <c r="AX9"/>
  <c r="AU57"/>
  <c r="AO9"/>
  <c r="CH36"/>
  <c r="Q35" i="16" s="1"/>
  <c r="CG35" i="7"/>
  <c r="CH50"/>
  <c r="Q49" i="16" s="1"/>
  <c r="CF48" i="7"/>
  <c r="CF41" s="1"/>
  <c r="BY51"/>
  <c r="CE51"/>
  <c r="V10"/>
  <c r="W10" s="1"/>
  <c r="V12"/>
  <c r="V14"/>
  <c r="W14" s="1"/>
  <c r="U15"/>
  <c r="U13" s="1"/>
  <c r="V24"/>
  <c r="W24" s="1"/>
  <c r="W27"/>
  <c r="V26"/>
  <c r="V36"/>
  <c r="W36" s="1"/>
  <c r="V47"/>
  <c r="U50"/>
  <c r="U48" s="1"/>
  <c r="E41"/>
  <c r="BS9"/>
  <c r="BU56"/>
  <c r="BV56" s="1"/>
  <c r="G52" i="16" s="1"/>
  <c r="BU13" i="7"/>
  <c r="CA16"/>
  <c r="CH18"/>
  <c r="Q17" i="16" s="1"/>
  <c r="CG17" i="7"/>
  <c r="BP29"/>
  <c r="CH30"/>
  <c r="Q29" i="16" s="1"/>
  <c r="CG29" i="7"/>
  <c r="BU35"/>
  <c r="BP45"/>
  <c r="T16"/>
  <c r="N16"/>
  <c r="M41"/>
  <c r="M54" s="1"/>
  <c r="E16"/>
  <c r="BV15"/>
  <c r="G14" i="16" s="1"/>
  <c r="G12" s="1"/>
  <c r="BW16" i="7"/>
  <c r="BZ16"/>
  <c r="CD16"/>
  <c r="BS17"/>
  <c r="BT16"/>
  <c r="BO16"/>
  <c r="CC16"/>
  <c r="CB23"/>
  <c r="BS26"/>
  <c r="BV28"/>
  <c r="G27" i="16" s="1"/>
  <c r="G25" s="1"/>
  <c r="BU29" i="7"/>
  <c r="CB29"/>
  <c r="CH31"/>
  <c r="Q30" i="16" s="1"/>
  <c r="CH37" i="7"/>
  <c r="Q36" i="16" s="1"/>
  <c r="Q34" s="1"/>
  <c r="BP38" i="7"/>
  <c r="CB45"/>
  <c r="BS48"/>
  <c r="BP51"/>
  <c r="U12"/>
  <c r="U9" s="1"/>
  <c r="V15"/>
  <c r="V19"/>
  <c r="U22"/>
  <c r="W22" s="1"/>
  <c r="V25"/>
  <c r="V23" s="1"/>
  <c r="U28"/>
  <c r="W28" s="1"/>
  <c r="V31"/>
  <c r="V33"/>
  <c r="V34"/>
  <c r="V37"/>
  <c r="V35" s="1"/>
  <c r="V39"/>
  <c r="W39" s="1"/>
  <c r="U40"/>
  <c r="V43"/>
  <c r="V42" s="1"/>
  <c r="U44"/>
  <c r="U42" s="1"/>
  <c r="V46"/>
  <c r="W46" s="1"/>
  <c r="U47"/>
  <c r="U45" s="1"/>
  <c r="C54"/>
  <c r="BA11"/>
  <c r="E10" i="16" s="1"/>
  <c r="BM11" i="7"/>
  <c r="O10" i="16" s="1"/>
  <c r="V11" i="7"/>
  <c r="BA14"/>
  <c r="E13" i="16" s="1"/>
  <c r="BA18" i="7"/>
  <c r="E17" i="16" s="1"/>
  <c r="BA22" i="7"/>
  <c r="E21" i="16" s="1"/>
  <c r="AW16" i="7"/>
  <c r="BA24"/>
  <c r="E23" i="16" s="1"/>
  <c r="BA31" i="7"/>
  <c r="E30" i="16" s="1"/>
  <c r="AZ32" i="7"/>
  <c r="BA43"/>
  <c r="E42" i="16" s="1"/>
  <c r="BA50" i="7"/>
  <c r="E49" i="16" s="1"/>
  <c r="BD48" i="7"/>
  <c r="BJ48"/>
  <c r="BL48"/>
  <c r="V50"/>
  <c r="W50" s="1"/>
  <c r="O54"/>
  <c r="AZ55"/>
  <c r="BA55" s="1"/>
  <c r="E51" i="16" s="1"/>
  <c r="BD9" i="7"/>
  <c r="AY9"/>
  <c r="BL13"/>
  <c r="BM14"/>
  <c r="O13" i="16" s="1"/>
  <c r="AZ13" i="7"/>
  <c r="BA13" s="1"/>
  <c r="AV16"/>
  <c r="BK17"/>
  <c r="BD17"/>
  <c r="BJ17"/>
  <c r="BM21"/>
  <c r="V21"/>
  <c r="W21" s="1"/>
  <c r="AY23"/>
  <c r="BL23"/>
  <c r="BJ23"/>
  <c r="BM24"/>
  <c r="O23" i="16" s="1"/>
  <c r="AZ23" i="7"/>
  <c r="BG23"/>
  <c r="BG16" s="1"/>
  <c r="AZ26"/>
  <c r="BA27"/>
  <c r="BA33"/>
  <c r="E32" i="16" s="1"/>
  <c r="BD35" i="7"/>
  <c r="BG35"/>
  <c r="BA36"/>
  <c r="E35" i="16" s="1"/>
  <c r="AZ35" i="7"/>
  <c r="BA35" s="1"/>
  <c r="BM37"/>
  <c r="O36" i="16" s="1"/>
  <c r="U37" i="7"/>
  <c r="AU38"/>
  <c r="AX38"/>
  <c r="AY38"/>
  <c r="BB41"/>
  <c r="BF41"/>
  <c r="BL42"/>
  <c r="BM43"/>
  <c r="O42" i="16" s="1"/>
  <c r="AZ42" i="7"/>
  <c r="BG42"/>
  <c r="AS41"/>
  <c r="BA46"/>
  <c r="E45" i="16" s="1"/>
  <c r="BM49" i="7"/>
  <c r="O48" i="16" s="1"/>
  <c r="V49" i="7"/>
  <c r="S54"/>
  <c r="R16"/>
  <c r="R54" s="1"/>
  <c r="F54"/>
  <c r="N42"/>
  <c r="Q41"/>
  <c r="L54"/>
  <c r="T48"/>
  <c r="T41" s="1"/>
  <c r="H16"/>
  <c r="H54" s="1"/>
  <c r="Q16"/>
  <c r="U20"/>
  <c r="BP26"/>
  <c r="BV26"/>
  <c r="BS29"/>
  <c r="CB41"/>
  <c r="BQ41"/>
  <c r="BQ54" s="1"/>
  <c r="BP48"/>
  <c r="CH52"/>
  <c r="CG51"/>
  <c r="BM15"/>
  <c r="O14" i="16" s="1"/>
  <c r="BK13" i="7"/>
  <c r="BM13" s="1"/>
  <c r="BM18"/>
  <c r="O17" i="16" s="1"/>
  <c r="BL17" i="7"/>
  <c r="BM25"/>
  <c r="BK23"/>
  <c r="BA30"/>
  <c r="E29" i="16" s="1"/>
  <c r="AZ29" i="7"/>
  <c r="BA39"/>
  <c r="E38" i="16" s="1"/>
  <c r="AZ38" i="7"/>
  <c r="BM39"/>
  <c r="O38" i="16" s="1"/>
  <c r="BL38" i="7"/>
  <c r="BA47"/>
  <c r="E46" i="16" s="1"/>
  <c r="AY45" i="7"/>
  <c r="AY41" s="1"/>
  <c r="BC41"/>
  <c r="AO13"/>
  <c r="AO35"/>
  <c r="AO38"/>
  <c r="AO48"/>
  <c r="BV10"/>
  <c r="G9" i="16" s="1"/>
  <c r="BY9" i="7"/>
  <c r="CE9"/>
  <c r="BU57"/>
  <c r="BP13"/>
  <c r="BS13"/>
  <c r="BT13"/>
  <c r="BY13"/>
  <c r="CB13"/>
  <c r="CE13"/>
  <c r="CH15"/>
  <c r="Q14" i="16" s="1"/>
  <c r="Q12" s="1"/>
  <c r="BX16" i="7"/>
  <c r="BY17"/>
  <c r="CE17"/>
  <c r="BU17"/>
  <c r="CH19"/>
  <c r="Q18" i="16" s="1"/>
  <c r="BV22" i="7"/>
  <c r="BV25"/>
  <c r="BY23"/>
  <c r="CE23"/>
  <c r="CG23"/>
  <c r="BU26"/>
  <c r="CH28"/>
  <c r="Q27" i="16" s="1"/>
  <c r="CF29" i="7"/>
  <c r="BT32"/>
  <c r="CH34"/>
  <c r="Q33" i="16" s="1"/>
  <c r="BP35" i="7"/>
  <c r="BS35"/>
  <c r="BY35"/>
  <c r="CB35"/>
  <c r="CE35"/>
  <c r="CF35"/>
  <c r="CH35" s="1"/>
  <c r="BV40"/>
  <c r="G39" i="16" s="1"/>
  <c r="G37" s="1"/>
  <c r="BN41" i="7"/>
  <c r="BV44"/>
  <c r="BV47"/>
  <c r="BY45"/>
  <c r="CE45"/>
  <c r="CG45"/>
  <c r="BU48"/>
  <c r="AZ9"/>
  <c r="AU9"/>
  <c r="BL55"/>
  <c r="BM55" s="1"/>
  <c r="O51" i="16" s="1"/>
  <c r="BM10" i="7"/>
  <c r="O9" i="16" s="1"/>
  <c r="BL9" i="7"/>
  <c r="AZ17"/>
  <c r="BC16"/>
  <c r="BA19"/>
  <c r="AY17"/>
  <c r="AU20"/>
  <c r="BA21"/>
  <c r="E20" i="16" s="1"/>
  <c r="AZ20" i="7"/>
  <c r="AU29"/>
  <c r="AX32"/>
  <c r="BM34"/>
  <c r="BK32"/>
  <c r="AT41"/>
  <c r="AX42"/>
  <c r="BM44"/>
  <c r="O43" i="16" s="1"/>
  <c r="BK42" i="7"/>
  <c r="BK41" s="1"/>
  <c r="BE41"/>
  <c r="AU48"/>
  <c r="BA49"/>
  <c r="AZ48"/>
  <c r="AZ41" s="1"/>
  <c r="BV50"/>
  <c r="CC41"/>
  <c r="BS51"/>
  <c r="BU51"/>
  <c r="CH53"/>
  <c r="BS57"/>
  <c r="BY57"/>
  <c r="CB57"/>
  <c r="CE57"/>
  <c r="BG9"/>
  <c r="BK57"/>
  <c r="AU13"/>
  <c r="AX13"/>
  <c r="BD13"/>
  <c r="BG13"/>
  <c r="BJ13"/>
  <c r="BA15"/>
  <c r="E14" i="16" s="1"/>
  <c r="AT16" i="7"/>
  <c r="BB16"/>
  <c r="BB54" s="1"/>
  <c r="BF16"/>
  <c r="BF54" s="1"/>
  <c r="BH16"/>
  <c r="BM19"/>
  <c r="O18" i="16" s="1"/>
  <c r="BM22" i="7"/>
  <c r="O21" i="16" s="1"/>
  <c r="BA25" i="7"/>
  <c r="BA28"/>
  <c r="E27" i="16" s="1"/>
  <c r="BD26" i="7"/>
  <c r="BJ26"/>
  <c r="BL26"/>
  <c r="BM31"/>
  <c r="O30" i="16" s="1"/>
  <c r="BA37" i="7"/>
  <c r="E36" i="16" s="1"/>
  <c r="E34" s="1"/>
  <c r="BM40" i="7"/>
  <c r="O39" i="16" s="1"/>
  <c r="BM47" i="7"/>
  <c r="O46" i="16" s="1"/>
  <c r="AU51" i="7"/>
  <c r="BA53"/>
  <c r="BA51" s="1"/>
  <c r="AX16"/>
  <c r="BA12"/>
  <c r="E11" i="16" s="1"/>
  <c r="BM12" i="7"/>
  <c r="BM36"/>
  <c r="O35" i="16" s="1"/>
  <c r="BL35" i="7"/>
  <c r="BM35" s="1"/>
  <c r="BM46"/>
  <c r="O45" i="16" s="1"/>
  <c r="BL45" i="7"/>
  <c r="AZ56"/>
  <c r="BA56" s="1"/>
  <c r="E52" i="16" s="1"/>
  <c r="BL56" i="7"/>
  <c r="BM56" s="1"/>
  <c r="O52" i="16" s="1"/>
  <c r="AY57" i="7"/>
  <c r="AN16"/>
  <c r="BK9"/>
  <c r="BA10"/>
  <c r="AZ57"/>
  <c r="BL57"/>
  <c r="BL20"/>
  <c r="BM28"/>
  <c r="BM30"/>
  <c r="O29" i="16" s="1"/>
  <c r="BL29" i="7"/>
  <c r="BA34"/>
  <c r="E33" i="16" s="1"/>
  <c r="AX35" i="7"/>
  <c r="BJ35"/>
  <c r="BM38"/>
  <c r="BA40"/>
  <c r="E39" i="16" s="1"/>
  <c r="AV41" i="7"/>
  <c r="AV54" s="1"/>
  <c r="BA44"/>
  <c r="BM50"/>
  <c r="BM52"/>
  <c r="BL51"/>
  <c r="BJ57"/>
  <c r="BV32"/>
  <c r="CH21"/>
  <c r="CG20"/>
  <c r="CH33"/>
  <c r="CG32"/>
  <c r="CH39"/>
  <c r="Q38" i="16" s="1"/>
  <c r="CG38" i="7"/>
  <c r="CH38" s="1"/>
  <c r="CH43"/>
  <c r="CG42"/>
  <c r="BU9"/>
  <c r="CG9"/>
  <c r="CH10"/>
  <c r="Q9" i="16" s="1"/>
  <c r="BV11" i="7"/>
  <c r="G10" i="16" s="1"/>
  <c r="CG56" i="7"/>
  <c r="CH56" s="1"/>
  <c r="Q52" i="16" s="1"/>
  <c r="BT57" i="7"/>
  <c r="BV12"/>
  <c r="G11" i="16" s="1"/>
  <c r="CF57" i="7"/>
  <c r="CH12"/>
  <c r="Q11" i="16" s="1"/>
  <c r="CG13" i="7"/>
  <c r="CH13" s="1"/>
  <c r="BV19"/>
  <c r="CH25"/>
  <c r="CH27"/>
  <c r="Q26" i="16" s="1"/>
  <c r="CG26" i="7"/>
  <c r="BV31"/>
  <c r="BV35"/>
  <c r="BV37"/>
  <c r="G36" i="16" s="1"/>
  <c r="G34" s="1"/>
  <c r="BS38" i="7"/>
  <c r="CE38"/>
  <c r="BT41"/>
  <c r="BX41"/>
  <c r="BZ41"/>
  <c r="BZ54" s="1"/>
  <c r="CD41"/>
  <c r="CH47"/>
  <c r="CH49"/>
  <c r="CG48"/>
  <c r="BV53"/>
  <c r="BV51" s="1"/>
  <c r="BP57"/>
  <c r="N50" i="16"/>
  <c r="P50"/>
  <c r="R50"/>
  <c r="F50"/>
  <c r="H50"/>
  <c r="AK57" i="7"/>
  <c r="AJ57"/>
  <c r="AH57"/>
  <c r="AG57"/>
  <c r="AK56"/>
  <c r="AL56" s="1"/>
  <c r="AH56"/>
  <c r="AI56" s="1"/>
  <c r="AK55"/>
  <c r="AL55" s="1"/>
  <c r="AH55"/>
  <c r="AI55" s="1"/>
  <c r="AQ53"/>
  <c r="AP53"/>
  <c r="AP51" s="1"/>
  <c r="AL53"/>
  <c r="AI53"/>
  <c r="AQ52"/>
  <c r="AR52" s="1"/>
  <c r="AL52"/>
  <c r="AI52"/>
  <c r="AK51"/>
  <c r="AJ51"/>
  <c r="AH51"/>
  <c r="AG51"/>
  <c r="AQ48"/>
  <c r="AL50"/>
  <c r="AI50"/>
  <c r="AR49"/>
  <c r="M48" i="16" s="1"/>
  <c r="AL49" i="7"/>
  <c r="AI49"/>
  <c r="AP48"/>
  <c r="AK48"/>
  <c r="AJ48"/>
  <c r="AH48"/>
  <c r="AG48"/>
  <c r="AQ45"/>
  <c r="AL47"/>
  <c r="AI47"/>
  <c r="AI45" s="1"/>
  <c r="AR46"/>
  <c r="M45" i="16" s="1"/>
  <c r="AL46" i="7"/>
  <c r="AI46"/>
  <c r="AP45"/>
  <c r="AK45"/>
  <c r="AJ45"/>
  <c r="AH45"/>
  <c r="AG45"/>
  <c r="AQ42"/>
  <c r="AL44"/>
  <c r="AI44"/>
  <c r="AR43"/>
  <c r="M42" i="16" s="1"/>
  <c r="AL43" i="7"/>
  <c r="AI43"/>
  <c r="AP42"/>
  <c r="AK42"/>
  <c r="AJ42"/>
  <c r="AH42"/>
  <c r="AG42"/>
  <c r="AP38"/>
  <c r="AL40"/>
  <c r="AI40"/>
  <c r="AR39"/>
  <c r="M38" i="16" s="1"/>
  <c r="AL39" i="7"/>
  <c r="AI39"/>
  <c r="AK38"/>
  <c r="AJ38"/>
  <c r="AH38"/>
  <c r="AG38"/>
  <c r="AP35"/>
  <c r="AL37"/>
  <c r="AI37"/>
  <c r="AR36"/>
  <c r="M35" i="16" s="1"/>
  <c r="AL36" i="7"/>
  <c r="AI36"/>
  <c r="AK35"/>
  <c r="AJ35"/>
  <c r="AH35"/>
  <c r="AG35"/>
  <c r="AP32"/>
  <c r="AL34"/>
  <c r="AI34"/>
  <c r="AR33"/>
  <c r="M32" i="16" s="1"/>
  <c r="AL33" i="7"/>
  <c r="AI33"/>
  <c r="AK32"/>
  <c r="AJ32"/>
  <c r="AH32"/>
  <c r="AG32"/>
  <c r="AP29"/>
  <c r="AL31"/>
  <c r="AI31"/>
  <c r="AR30"/>
  <c r="M29" i="16" s="1"/>
  <c r="AL30" i="7"/>
  <c r="AI30"/>
  <c r="AK29"/>
  <c r="AJ29"/>
  <c r="AH29"/>
  <c r="AG29"/>
  <c r="AP26"/>
  <c r="AL28"/>
  <c r="AI28"/>
  <c r="AR27"/>
  <c r="M26" i="16" s="1"/>
  <c r="AL27" i="7"/>
  <c r="AI27"/>
  <c r="AK26"/>
  <c r="AJ26"/>
  <c r="AH26"/>
  <c r="AG26"/>
  <c r="AP23"/>
  <c r="AL25"/>
  <c r="AI25"/>
  <c r="AR24"/>
  <c r="M23" i="16" s="1"/>
  <c r="AL24" i="7"/>
  <c r="AI24"/>
  <c r="AK23"/>
  <c r="AJ23"/>
  <c r="AH23"/>
  <c r="AG23"/>
  <c r="AP20"/>
  <c r="AL22"/>
  <c r="AI22"/>
  <c r="AR21"/>
  <c r="M20" i="16" s="1"/>
  <c r="AL21" i="7"/>
  <c r="AI21"/>
  <c r="AK20"/>
  <c r="AJ20"/>
  <c r="AH20"/>
  <c r="AG20"/>
  <c r="AP17"/>
  <c r="AL19"/>
  <c r="AI19"/>
  <c r="AR18"/>
  <c r="M17" i="16" s="1"/>
  <c r="AL18" i="7"/>
  <c r="AI18"/>
  <c r="AK17"/>
  <c r="AJ17"/>
  <c r="AH17"/>
  <c r="AG17"/>
  <c r="AL15"/>
  <c r="AI15"/>
  <c r="AR14"/>
  <c r="M13" i="16" s="1"/>
  <c r="AL14" i="7"/>
  <c r="AI14"/>
  <c r="AP13"/>
  <c r="AK13"/>
  <c r="AJ13"/>
  <c r="AH13"/>
  <c r="AG13"/>
  <c r="AL12"/>
  <c r="AI12"/>
  <c r="AL11"/>
  <c r="AI11"/>
  <c r="AQ55"/>
  <c r="AR55" s="1"/>
  <c r="M51" i="16" s="1"/>
  <c r="AL10" i="7"/>
  <c r="AI10"/>
  <c r="AK9"/>
  <c r="AJ9"/>
  <c r="AH9"/>
  <c r="AG9"/>
  <c r="AE53"/>
  <c r="AD53"/>
  <c r="AE52"/>
  <c r="AE50"/>
  <c r="J50" s="1"/>
  <c r="AD50"/>
  <c r="AD48" s="1"/>
  <c r="AE49"/>
  <c r="AE47"/>
  <c r="J47" s="1"/>
  <c r="AD47"/>
  <c r="AF47" s="1"/>
  <c r="C46" i="16" s="1"/>
  <c r="AE46" i="7"/>
  <c r="J46" s="1"/>
  <c r="AE44"/>
  <c r="J44" s="1"/>
  <c r="AD44"/>
  <c r="I44" s="1"/>
  <c r="I42" s="1"/>
  <c r="AE43"/>
  <c r="J43" s="1"/>
  <c r="AE40"/>
  <c r="J40" s="1"/>
  <c r="AD40"/>
  <c r="I40" s="1"/>
  <c r="AE39"/>
  <c r="J39" s="1"/>
  <c r="AE37"/>
  <c r="AD37"/>
  <c r="AD35" s="1"/>
  <c r="AE36"/>
  <c r="AE34"/>
  <c r="J34" s="1"/>
  <c r="AD34"/>
  <c r="AF34" s="1"/>
  <c r="C33" i="16" s="1"/>
  <c r="AE33" i="7"/>
  <c r="J33" s="1"/>
  <c r="AD31"/>
  <c r="I31" s="1"/>
  <c r="AE31"/>
  <c r="J31" s="1"/>
  <c r="AE30"/>
  <c r="AF30" s="1"/>
  <c r="C29" i="16" s="1"/>
  <c r="AD28" i="7"/>
  <c r="AD26" s="1"/>
  <c r="AE28"/>
  <c r="J28" s="1"/>
  <c r="AE27"/>
  <c r="J27" s="1"/>
  <c r="AD25"/>
  <c r="I25" s="1"/>
  <c r="I23" s="1"/>
  <c r="AE25"/>
  <c r="J25" s="1"/>
  <c r="AE24"/>
  <c r="AD22"/>
  <c r="AD20" s="1"/>
  <c r="AE22"/>
  <c r="J22" s="1"/>
  <c r="AE21"/>
  <c r="J21" s="1"/>
  <c r="AD19"/>
  <c r="AD17" s="1"/>
  <c r="AE19"/>
  <c r="J19" s="1"/>
  <c r="AE18"/>
  <c r="AF18" s="1"/>
  <c r="C17" i="16" s="1"/>
  <c r="AD15" i="7"/>
  <c r="I15" s="1"/>
  <c r="AE15"/>
  <c r="J15" s="1"/>
  <c r="AE14"/>
  <c r="J14" s="1"/>
  <c r="AE12"/>
  <c r="J12" s="1"/>
  <c r="AD12"/>
  <c r="I12" s="1"/>
  <c r="AE11"/>
  <c r="J11" s="1"/>
  <c r="AE10"/>
  <c r="AF10" s="1"/>
  <c r="C9" i="16" s="1"/>
  <c r="AF52" i="7"/>
  <c r="AF39"/>
  <c r="C38" i="16" s="1"/>
  <c r="AB57" i="7"/>
  <c r="AA57"/>
  <c r="AB56"/>
  <c r="AC56" s="1"/>
  <c r="AB55"/>
  <c r="AC55" s="1"/>
  <c r="AC53"/>
  <c r="AC52"/>
  <c r="AB51"/>
  <c r="AA51"/>
  <c r="AC50"/>
  <c r="AC49"/>
  <c r="AB48"/>
  <c r="AA48"/>
  <c r="AC47"/>
  <c r="AC46"/>
  <c r="AB45"/>
  <c r="AA45"/>
  <c r="AC44"/>
  <c r="AC43"/>
  <c r="AB42"/>
  <c r="AA42"/>
  <c r="AC40"/>
  <c r="AC39"/>
  <c r="AB38"/>
  <c r="AA38"/>
  <c r="AC37"/>
  <c r="AC36"/>
  <c r="AB35"/>
  <c r="AA35"/>
  <c r="AC34"/>
  <c r="AC33"/>
  <c r="AB32"/>
  <c r="AA32"/>
  <c r="AC31"/>
  <c r="AC30"/>
  <c r="AB29"/>
  <c r="AA29"/>
  <c r="AC28"/>
  <c r="AC27"/>
  <c r="AB26"/>
  <c r="AA26"/>
  <c r="AC25"/>
  <c r="AC24"/>
  <c r="AB23"/>
  <c r="AA23"/>
  <c r="AC22"/>
  <c r="AC21"/>
  <c r="AB20"/>
  <c r="AA20"/>
  <c r="AC19"/>
  <c r="AC18"/>
  <c r="AB17"/>
  <c r="AA17"/>
  <c r="AC15"/>
  <c r="AC14"/>
  <c r="AB13"/>
  <c r="AA13"/>
  <c r="AC12"/>
  <c r="AC11"/>
  <c r="AC10"/>
  <c r="AB9"/>
  <c r="AA9"/>
  <c r="AS54" l="1"/>
  <c r="BP41"/>
  <c r="AF27"/>
  <c r="C26" i="16" s="1"/>
  <c r="AE23" i="7"/>
  <c r="N41"/>
  <c r="U26"/>
  <c r="W31"/>
  <c r="BI54"/>
  <c r="BO54"/>
  <c r="AO16"/>
  <c r="AE38"/>
  <c r="BG41"/>
  <c r="P54"/>
  <c r="BW54"/>
  <c r="CC54"/>
  <c r="W29"/>
  <c r="V45"/>
  <c r="AO41"/>
  <c r="AF14"/>
  <c r="C13" i="16" s="1"/>
  <c r="AD42" i="7"/>
  <c r="AE51"/>
  <c r="AI48"/>
  <c r="BE54"/>
  <c r="V13"/>
  <c r="W13" s="1"/>
  <c r="CB16"/>
  <c r="BU16"/>
  <c r="Q37" i="16"/>
  <c r="BV23" i="7"/>
  <c r="G24" i="16"/>
  <c r="G22" s="1"/>
  <c r="V56" i="7"/>
  <c r="W56" s="1"/>
  <c r="AN54"/>
  <c r="AF46"/>
  <c r="C45" i="16" s="1"/>
  <c r="K44" i="7"/>
  <c r="I34"/>
  <c r="I32" s="1"/>
  <c r="BH54"/>
  <c r="BA45"/>
  <c r="BD41"/>
  <c r="BJ41"/>
  <c r="AE35"/>
  <c r="AF35" s="1"/>
  <c r="AE48"/>
  <c r="CF16"/>
  <c r="AI42"/>
  <c r="AJ41"/>
  <c r="W47"/>
  <c r="W45" s="1"/>
  <c r="I22"/>
  <c r="I20" s="1"/>
  <c r="AK41"/>
  <c r="V29"/>
  <c r="AW54"/>
  <c r="AG16"/>
  <c r="BJ16"/>
  <c r="BS41"/>
  <c r="BP16"/>
  <c r="BP54" s="1"/>
  <c r="J18"/>
  <c r="W19"/>
  <c r="W17" s="1"/>
  <c r="J30"/>
  <c r="K30" s="1"/>
  <c r="C44" i="16"/>
  <c r="O34"/>
  <c r="O44"/>
  <c r="E31"/>
  <c r="O12"/>
  <c r="E12"/>
  <c r="E54" i="7"/>
  <c r="Q25" i="16"/>
  <c r="Q8"/>
  <c r="O28"/>
  <c r="O37"/>
  <c r="Q28"/>
  <c r="AX41" i="7"/>
  <c r="AX54" s="1"/>
  <c r="AF53"/>
  <c r="AI51"/>
  <c r="CA54"/>
  <c r="AH41"/>
  <c r="Q54"/>
  <c r="CE41"/>
  <c r="BY41"/>
  <c r="AG41"/>
  <c r="BM51"/>
  <c r="AT54"/>
  <c r="AU41"/>
  <c r="CH57"/>
  <c r="Q53" i="16" s="1"/>
  <c r="BM57" i="7"/>
  <c r="O53" i="16" s="1"/>
  <c r="AI9" i="7"/>
  <c r="AC9"/>
  <c r="I38"/>
  <c r="K40"/>
  <c r="K21"/>
  <c r="J20"/>
  <c r="K25"/>
  <c r="CH45"/>
  <c r="Q46" i="16"/>
  <c r="Q44" s="1"/>
  <c r="CH20" i="7"/>
  <c r="Q20" i="16"/>
  <c r="Q19" s="1"/>
  <c r="CB54" i="7"/>
  <c r="J49"/>
  <c r="J36"/>
  <c r="K36" s="1"/>
  <c r="CH42"/>
  <c r="Q42" i="16"/>
  <c r="Q41" s="1"/>
  <c r="BV45" i="7"/>
  <c r="G46" i="16"/>
  <c r="G44" s="1"/>
  <c r="E28"/>
  <c r="T54" i="7"/>
  <c r="I50"/>
  <c r="J24"/>
  <c r="K24" s="1"/>
  <c r="AE32"/>
  <c r="AF33"/>
  <c r="C32" i="16" s="1"/>
  <c r="C31" s="1"/>
  <c r="AE45" i="7"/>
  <c r="CH48"/>
  <c r="Q48" i="16"/>
  <c r="Q47" s="1"/>
  <c r="BV29" i="7"/>
  <c r="G30" i="16"/>
  <c r="G28" s="1"/>
  <c r="BV17" i="7"/>
  <c r="G18" i="16"/>
  <c r="G16" s="1"/>
  <c r="BA48" i="7"/>
  <c r="E48" i="16"/>
  <c r="E47" s="1"/>
  <c r="BA29" i="7"/>
  <c r="AU16"/>
  <c r="BN54"/>
  <c r="AO54"/>
  <c r="E37" i="16"/>
  <c r="BM23" i="7"/>
  <c r="O24" i="16"/>
  <c r="O22" s="1"/>
  <c r="CH17" i="7"/>
  <c r="U16"/>
  <c r="E44" i="16"/>
  <c r="V17" i="7"/>
  <c r="U41"/>
  <c r="W34"/>
  <c r="W26"/>
  <c r="W20"/>
  <c r="I19"/>
  <c r="I17" s="1"/>
  <c r="BS16"/>
  <c r="BS54" s="1"/>
  <c r="Q16" i="16"/>
  <c r="BM48" i="7"/>
  <c r="O49" i="16"/>
  <c r="O47" s="1"/>
  <c r="BV20" i="7"/>
  <c r="G21" i="16"/>
  <c r="G19" s="1"/>
  <c r="O41"/>
  <c r="BA26" i="7"/>
  <c r="E26" i="16"/>
  <c r="E25" s="1"/>
  <c r="BA42" i="7"/>
  <c r="E43" i="16"/>
  <c r="E41" s="1"/>
  <c r="BV48" i="7"/>
  <c r="G49" i="16"/>
  <c r="G47" s="1"/>
  <c r="BM32" i="7"/>
  <c r="O33" i="16"/>
  <c r="O31" s="1"/>
  <c r="BA17" i="7"/>
  <c r="E18" i="16"/>
  <c r="E16" s="1"/>
  <c r="O16"/>
  <c r="K34" i="7"/>
  <c r="W25"/>
  <c r="W23" s="1"/>
  <c r="AE20"/>
  <c r="AF37"/>
  <c r="C36" i="16" s="1"/>
  <c r="AE42" i="7"/>
  <c r="AF50"/>
  <c r="C49" i="16" s="1"/>
  <c r="AJ16" i="7"/>
  <c r="AJ54" s="1"/>
  <c r="AL51"/>
  <c r="CD54"/>
  <c r="CH23"/>
  <c r="Q24" i="16"/>
  <c r="Q22" s="1"/>
  <c r="CH32" i="7"/>
  <c r="Q32" i="16"/>
  <c r="Q31" s="1"/>
  <c r="BM26" i="7"/>
  <c r="O27" i="16"/>
  <c r="O25" s="1"/>
  <c r="BA9" i="7"/>
  <c r="E9" i="16"/>
  <c r="E8" s="1"/>
  <c r="BA23" i="7"/>
  <c r="E24" i="16"/>
  <c r="E22" s="1"/>
  <c r="E19"/>
  <c r="BV42" i="7"/>
  <c r="G43" i="16"/>
  <c r="G41" s="1"/>
  <c r="BV13" i="7"/>
  <c r="BA38"/>
  <c r="BK16"/>
  <c r="BK54" s="1"/>
  <c r="J37"/>
  <c r="J57" s="1"/>
  <c r="BM20"/>
  <c r="O20" i="16"/>
  <c r="O19" s="1"/>
  <c r="W43" i="7"/>
  <c r="I37"/>
  <c r="I35" s="1"/>
  <c r="I47"/>
  <c r="I45" s="1"/>
  <c r="I28"/>
  <c r="K15"/>
  <c r="I13"/>
  <c r="AD13"/>
  <c r="AF15"/>
  <c r="C14" i="16" s="1"/>
  <c r="W12" i="7"/>
  <c r="G8" i="16"/>
  <c r="BM9" i="7"/>
  <c r="O11" i="16"/>
  <c r="O8" s="1"/>
  <c r="AL9" i="7"/>
  <c r="J10"/>
  <c r="AD9"/>
  <c r="AF12"/>
  <c r="C11" i="16" s="1"/>
  <c r="W40" i="7"/>
  <c r="U38"/>
  <c r="W33"/>
  <c r="V32"/>
  <c r="W44"/>
  <c r="BY16"/>
  <c r="BT54"/>
  <c r="CH26"/>
  <c r="BU41"/>
  <c r="BU54" s="1"/>
  <c r="CH51"/>
  <c r="K22"/>
  <c r="K20" s="1"/>
  <c r="V20"/>
  <c r="U57"/>
  <c r="N54"/>
  <c r="K39"/>
  <c r="J38"/>
  <c r="W15"/>
  <c r="CH29"/>
  <c r="J48"/>
  <c r="V38"/>
  <c r="V55"/>
  <c r="W55" s="1"/>
  <c r="BL16"/>
  <c r="W49"/>
  <c r="W48" s="1"/>
  <c r="V48"/>
  <c r="V41" s="1"/>
  <c r="K46"/>
  <c r="J45"/>
  <c r="W37"/>
  <c r="U35"/>
  <c r="W35" s="1"/>
  <c r="I48"/>
  <c r="K50"/>
  <c r="K43"/>
  <c r="K42" s="1"/>
  <c r="J42"/>
  <c r="I29"/>
  <c r="K31"/>
  <c r="K29" s="1"/>
  <c r="K14"/>
  <c r="J13"/>
  <c r="W11"/>
  <c r="V9"/>
  <c r="K11"/>
  <c r="BA32"/>
  <c r="BM29"/>
  <c r="BM45"/>
  <c r="BD16"/>
  <c r="BM42"/>
  <c r="BA20"/>
  <c r="AY16"/>
  <c r="AY54" s="1"/>
  <c r="BC54"/>
  <c r="K33"/>
  <c r="K32" s="1"/>
  <c r="J32"/>
  <c r="K27"/>
  <c r="J26"/>
  <c r="I9"/>
  <c r="K12"/>
  <c r="K18"/>
  <c r="J17"/>
  <c r="V57"/>
  <c r="CF54"/>
  <c r="BL41"/>
  <c r="BG54"/>
  <c r="AC45"/>
  <c r="AE13"/>
  <c r="AL17"/>
  <c r="AL20"/>
  <c r="AL23"/>
  <c r="AL32"/>
  <c r="AL42"/>
  <c r="AL45"/>
  <c r="AL48"/>
  <c r="AQ51"/>
  <c r="AQ41" s="1"/>
  <c r="BX54"/>
  <c r="BV57"/>
  <c r="G53" i="16" s="1"/>
  <c r="BV9" i="7"/>
  <c r="CG16"/>
  <c r="BA57"/>
  <c r="E53" i="16" s="1"/>
  <c r="AZ16" i="7"/>
  <c r="AZ54" s="1"/>
  <c r="CE16"/>
  <c r="BM17"/>
  <c r="CH9"/>
  <c r="CG41"/>
  <c r="CG54" s="1"/>
  <c r="AK16"/>
  <c r="AK54" s="1"/>
  <c r="D50" i="16"/>
  <c r="AE57" i="7"/>
  <c r="AL29"/>
  <c r="AC51"/>
  <c r="AC29"/>
  <c r="AC57"/>
  <c r="AE29"/>
  <c r="AF28"/>
  <c r="C27" i="16" s="1"/>
  <c r="C25" s="1"/>
  <c r="AQ56" i="7"/>
  <c r="AR56" s="1"/>
  <c r="M52" i="16" s="1"/>
  <c r="AH16" i="7"/>
  <c r="AP16"/>
  <c r="AL26"/>
  <c r="AC17"/>
  <c r="AC23"/>
  <c r="AC26"/>
  <c r="AF19"/>
  <c r="C18" i="16" s="1"/>
  <c r="C16" s="1"/>
  <c r="AF22" i="7"/>
  <c r="C21" i="16" s="1"/>
  <c r="AF49" i="7"/>
  <c r="C48" i="16" s="1"/>
  <c r="AP57" i="7"/>
  <c r="AI35"/>
  <c r="AL35"/>
  <c r="AF51"/>
  <c r="AA16"/>
  <c r="AB16"/>
  <c r="AA41"/>
  <c r="AC42"/>
  <c r="AE17"/>
  <c r="AF24"/>
  <c r="C23" i="16" s="1"/>
  <c r="AE26" i="7"/>
  <c r="AD32"/>
  <c r="AF32"/>
  <c r="AF43"/>
  <c r="C42" i="16" s="1"/>
  <c r="AD51" i="7"/>
  <c r="AP9"/>
  <c r="AR10"/>
  <c r="M9" i="16" s="1"/>
  <c r="AR11" i="7"/>
  <c r="M10" i="16" s="1"/>
  <c r="AQ9" i="7"/>
  <c r="AQ13"/>
  <c r="AR13" s="1"/>
  <c r="AI17"/>
  <c r="AI20"/>
  <c r="AI23"/>
  <c r="AI26"/>
  <c r="AI29"/>
  <c r="AI32"/>
  <c r="AI38"/>
  <c r="AL38"/>
  <c r="AR47"/>
  <c r="AR53"/>
  <c r="AR51" s="1"/>
  <c r="AL57"/>
  <c r="AI13"/>
  <c r="AQ57"/>
  <c r="AC13"/>
  <c r="AC20"/>
  <c r="AC32"/>
  <c r="AC35"/>
  <c r="AC38"/>
  <c r="AB41"/>
  <c r="AC48"/>
  <c r="AF11"/>
  <c r="AE9"/>
  <c r="AF31"/>
  <c r="AD29"/>
  <c r="AE55"/>
  <c r="AF55" s="1"/>
  <c r="C51" i="16" s="1"/>
  <c r="AF36" i="7"/>
  <c r="C35" i="16" s="1"/>
  <c r="AF40" i="7"/>
  <c r="C39" i="16" s="1"/>
  <c r="C37" s="1"/>
  <c r="AD38" i="7"/>
  <c r="AF38" s="1"/>
  <c r="AL13"/>
  <c r="AR15"/>
  <c r="M14" i="16" s="1"/>
  <c r="M12" s="1"/>
  <c r="AQ17" i="7"/>
  <c r="AR19"/>
  <c r="AQ20"/>
  <c r="AR22"/>
  <c r="AQ23"/>
  <c r="AR25"/>
  <c r="AQ26"/>
  <c r="AR28"/>
  <c r="AQ29"/>
  <c r="AR31"/>
  <c r="AQ32"/>
  <c r="AR34"/>
  <c r="AQ35"/>
  <c r="AR35" s="1"/>
  <c r="AR37"/>
  <c r="M36" i="16" s="1"/>
  <c r="M34" s="1"/>
  <c r="AQ38" i="7"/>
  <c r="AR38" s="1"/>
  <c r="AR40"/>
  <c r="M39" i="16" s="1"/>
  <c r="M37" s="1"/>
  <c r="AP41" i="7"/>
  <c r="AR44"/>
  <c r="AR50"/>
  <c r="AI57"/>
  <c r="AF44"/>
  <c r="AR12"/>
  <c r="M11" i="16" s="1"/>
  <c r="AD45" i="7"/>
  <c r="AE56"/>
  <c r="AF56" s="1"/>
  <c r="C52" i="16" s="1"/>
  <c r="AD57" i="7"/>
  <c r="AD23"/>
  <c r="AF25"/>
  <c r="C24" i="16" s="1"/>
  <c r="AF21" i="7"/>
  <c r="X32"/>
  <c r="Y32"/>
  <c r="Z33"/>
  <c r="Z34"/>
  <c r="BV16" l="1"/>
  <c r="K23"/>
  <c r="AF45"/>
  <c r="J55"/>
  <c r="K55" s="1"/>
  <c r="AE41"/>
  <c r="J56"/>
  <c r="K56" s="1"/>
  <c r="AI41"/>
  <c r="BJ54"/>
  <c r="AA54"/>
  <c r="BL54"/>
  <c r="J23"/>
  <c r="V16"/>
  <c r="V54" s="1"/>
  <c r="AD16"/>
  <c r="C12" i="16"/>
  <c r="I41" i="7"/>
  <c r="W42"/>
  <c r="W41" s="1"/>
  <c r="BA41"/>
  <c r="U54"/>
  <c r="BA16"/>
  <c r="K47"/>
  <c r="K45" s="1"/>
  <c r="K19"/>
  <c r="W16"/>
  <c r="AU54"/>
  <c r="O15" i="16"/>
  <c r="K17" i="7"/>
  <c r="BM41"/>
  <c r="I57"/>
  <c r="K57" s="1"/>
  <c r="J35"/>
  <c r="BD54"/>
  <c r="CH16"/>
  <c r="AG54"/>
  <c r="J41"/>
  <c r="BV41"/>
  <c r="BV54" s="1"/>
  <c r="BY54"/>
  <c r="W38"/>
  <c r="Q15" i="16"/>
  <c r="J29" i="7"/>
  <c r="Q40" i="16"/>
  <c r="G40"/>
  <c r="E40"/>
  <c r="O40"/>
  <c r="C34"/>
  <c r="E15"/>
  <c r="AH54" i="7"/>
  <c r="CE54"/>
  <c r="AD41"/>
  <c r="AD54" s="1"/>
  <c r="CH41"/>
  <c r="AF57"/>
  <c r="C53" i="16" s="1"/>
  <c r="W9" i="7"/>
  <c r="J9"/>
  <c r="AF13"/>
  <c r="AR48"/>
  <c r="M49" i="16"/>
  <c r="M47" s="1"/>
  <c r="AF42" i="7"/>
  <c r="C43" i="16"/>
  <c r="C41" s="1"/>
  <c r="AR23" i="7"/>
  <c r="M24" i="16"/>
  <c r="M22" s="1"/>
  <c r="AR17" i="7"/>
  <c r="M18" i="16"/>
  <c r="M16" s="1"/>
  <c r="K35" i="7"/>
  <c r="AF17"/>
  <c r="AF26"/>
  <c r="AF20"/>
  <c r="C20" i="16"/>
  <c r="C19" s="1"/>
  <c r="AF48" i="7"/>
  <c r="AR32"/>
  <c r="M33" i="16"/>
  <c r="M31" s="1"/>
  <c r="AR26" i="7"/>
  <c r="M27" i="16"/>
  <c r="M25" s="1"/>
  <c r="AR20" i="7"/>
  <c r="M21" i="16"/>
  <c r="M19" s="1"/>
  <c r="C22"/>
  <c r="K49" i="7"/>
  <c r="K48" s="1"/>
  <c r="K38"/>
  <c r="G15" i="16"/>
  <c r="G50" s="1"/>
  <c r="AR42" i="7"/>
  <c r="M43" i="16"/>
  <c r="M41" s="1"/>
  <c r="AR29" i="7"/>
  <c r="M30" i="16"/>
  <c r="M28" s="1"/>
  <c r="AR45" i="7"/>
  <c r="M46" i="16"/>
  <c r="M44" s="1"/>
  <c r="I26" i="7"/>
  <c r="I16" s="1"/>
  <c r="I54" s="1"/>
  <c r="K28"/>
  <c r="K26" s="1"/>
  <c r="K37"/>
  <c r="AF29"/>
  <c r="C30" i="16"/>
  <c r="C28" s="1"/>
  <c r="C47"/>
  <c r="W32" i="7"/>
  <c r="K13"/>
  <c r="M8" i="16"/>
  <c r="W57" i="7"/>
  <c r="K10"/>
  <c r="K9" s="1"/>
  <c r="AF9"/>
  <c r="C10" i="16"/>
  <c r="C8" s="1"/>
  <c r="BM16" i="7"/>
  <c r="AL41"/>
  <c r="AC16"/>
  <c r="AB54"/>
  <c r="AE16"/>
  <c r="AE54" s="1"/>
  <c r="AL16"/>
  <c r="AL54" s="1"/>
  <c r="AR41"/>
  <c r="AP54"/>
  <c r="AR57"/>
  <c r="M53" i="16" s="1"/>
  <c r="AF23" i="7"/>
  <c r="AR9"/>
  <c r="AC41"/>
  <c r="AI16"/>
  <c r="AI54" s="1"/>
  <c r="AQ16"/>
  <c r="AQ54" s="1"/>
  <c r="Z32"/>
  <c r="I10" i="8"/>
  <c r="I11"/>
  <c r="I12"/>
  <c r="I13"/>
  <c r="I14"/>
  <c r="I15"/>
  <c r="I16"/>
  <c r="I17"/>
  <c r="I18"/>
  <c r="I19"/>
  <c r="I20"/>
  <c r="I21"/>
  <c r="I22"/>
  <c r="I23"/>
  <c r="I24"/>
  <c r="I25"/>
  <c r="I26"/>
  <c r="I27"/>
  <c r="I9"/>
  <c r="BA54" i="7" l="1"/>
  <c r="AR16"/>
  <c r="AR54" s="1"/>
  <c r="BM54"/>
  <c r="AF41"/>
  <c r="J16"/>
  <c r="J54" s="1"/>
  <c r="AF16"/>
  <c r="CH54"/>
  <c r="M15" i="16"/>
  <c r="C40"/>
  <c r="I28" i="8"/>
  <c r="K41" i="7"/>
  <c r="K16"/>
  <c r="K54" s="1"/>
  <c r="M40" i="16"/>
  <c r="E50"/>
  <c r="Q50"/>
  <c r="O50"/>
  <c r="C15"/>
  <c r="C50" s="1"/>
  <c r="W54" i="7"/>
  <c r="AC54"/>
  <c r="AF54"/>
  <c r="M50" i="16" l="1"/>
  <c r="P45" i="1" l="1"/>
  <c r="N45"/>
  <c r="L45"/>
  <c r="J45"/>
  <c r="H45"/>
  <c r="F45"/>
  <c r="D25"/>
  <c r="C25"/>
  <c r="D10"/>
  <c r="C10"/>
  <c r="C45" l="1"/>
  <c r="D45"/>
  <c r="X45"/>
  <c r="T48" s="1"/>
  <c r="Y45"/>
  <c r="U48" s="1"/>
  <c r="AA16"/>
  <c r="AB16" l="1"/>
  <c r="K22" i="11" l="1"/>
  <c r="K13"/>
  <c r="H22"/>
  <c r="H13"/>
  <c r="H27" l="1"/>
  <c r="K27"/>
  <c r="D22" l="1"/>
  <c r="E22"/>
  <c r="F22"/>
  <c r="G22"/>
  <c r="I22"/>
  <c r="J22"/>
  <c r="L22"/>
  <c r="C22"/>
  <c r="D13"/>
  <c r="E13"/>
  <c r="E27" s="1"/>
  <c r="F13"/>
  <c r="F27" s="1"/>
  <c r="G13"/>
  <c r="I13"/>
  <c r="J13"/>
  <c r="L13"/>
  <c r="C13"/>
  <c r="Y57" i="7"/>
  <c r="Y56"/>
  <c r="Y55"/>
  <c r="X57"/>
  <c r="Y29"/>
  <c r="X29"/>
  <c r="Y26"/>
  <c r="X26"/>
  <c r="Y23"/>
  <c r="X23"/>
  <c r="Y20"/>
  <c r="X20"/>
  <c r="Y17"/>
  <c r="X17"/>
  <c r="Y51"/>
  <c r="X51"/>
  <c r="Y48"/>
  <c r="X48"/>
  <c r="Y45"/>
  <c r="X45"/>
  <c r="Y42"/>
  <c r="X42"/>
  <c r="Y35"/>
  <c r="X35"/>
  <c r="Z53"/>
  <c r="Z52"/>
  <c r="Z50"/>
  <c r="Z49"/>
  <c r="Z31"/>
  <c r="Z30"/>
  <c r="Z28"/>
  <c r="Z27"/>
  <c r="Z25"/>
  <c r="Z24"/>
  <c r="Z22"/>
  <c r="Z21"/>
  <c r="C27" i="11" l="1"/>
  <c r="L27"/>
  <c r="J27"/>
  <c r="I27"/>
  <c r="G27"/>
  <c r="D27"/>
  <c r="X41" i="7"/>
  <c r="Z23"/>
  <c r="Z20"/>
  <c r="Y16"/>
  <c r="X16"/>
  <c r="Z29"/>
  <c r="Z51"/>
  <c r="Z26"/>
  <c r="Z48"/>
  <c r="Z35"/>
  <c r="Y41"/>
  <c r="Z37"/>
  <c r="Z36"/>
  <c r="Z57"/>
  <c r="Z56"/>
  <c r="Z55"/>
  <c r="Z44"/>
  <c r="Z43"/>
  <c r="Z19"/>
  <c r="Z18"/>
  <c r="Z17" l="1"/>
  <c r="Z16" s="1"/>
  <c r="U26" i="1"/>
  <c r="Z26" s="1"/>
  <c r="AA26" s="1"/>
  <c r="S25"/>
  <c r="U25" s="1"/>
  <c r="AA38"/>
  <c r="AA44"/>
  <c r="AA30"/>
  <c r="AA33"/>
  <c r="AA42"/>
  <c r="AA34"/>
  <c r="AA43"/>
  <c r="Z42" i="7"/>
  <c r="Z25" i="1" l="1"/>
  <c r="AA39"/>
  <c r="AA25" s="1"/>
  <c r="AB42"/>
  <c r="AB33"/>
  <c r="AB43"/>
  <c r="AB34"/>
  <c r="AB30"/>
  <c r="AB44"/>
  <c r="AB38"/>
  <c r="AB26"/>
  <c r="AA24"/>
  <c r="AA20"/>
  <c r="AA23"/>
  <c r="AA19"/>
  <c r="AA22"/>
  <c r="AA18"/>
  <c r="AA17"/>
  <c r="S10"/>
  <c r="S45" s="1"/>
  <c r="AB39" l="1"/>
  <c r="AB25"/>
  <c r="AA21"/>
  <c r="AA10" s="1"/>
  <c r="AA45" s="1"/>
  <c r="Y48" s="1"/>
  <c r="AA48" s="1"/>
  <c r="Z10"/>
  <c r="Z45" s="1"/>
  <c r="V48" s="1"/>
  <c r="AB17"/>
  <c r="AB18"/>
  <c r="AB22"/>
  <c r="AB19"/>
  <c r="AB23"/>
  <c r="AB20"/>
  <c r="AB24"/>
  <c r="AB21" l="1"/>
  <c r="AB10" s="1"/>
  <c r="AB45" s="1"/>
  <c r="H16" i="8"/>
  <c r="H17"/>
  <c r="H18"/>
  <c r="H19"/>
  <c r="H20"/>
  <c r="H21"/>
  <c r="H22"/>
  <c r="H23"/>
  <c r="H24"/>
  <c r="H25"/>
  <c r="H26"/>
  <c r="H27"/>
  <c r="H9"/>
  <c r="H10"/>
  <c r="H11"/>
  <c r="H12"/>
  <c r="H13"/>
  <c r="H14"/>
  <c r="H15"/>
  <c r="H28" l="1"/>
  <c r="Z47" i="7"/>
  <c r="Z46"/>
  <c r="Z14"/>
  <c r="Y13"/>
  <c r="X13"/>
  <c r="Z15"/>
  <c r="Z45" l="1"/>
  <c r="Z41" s="1"/>
  <c r="Y38"/>
  <c r="X38"/>
  <c r="Z11"/>
  <c r="Z12"/>
  <c r="Z13"/>
  <c r="Z39"/>
  <c r="Z40"/>
  <c r="Z10"/>
  <c r="Y9"/>
  <c r="X9"/>
  <c r="Y54" l="1"/>
  <c r="X54"/>
  <c r="Z9"/>
  <c r="Z38"/>
  <c r="Z54" l="1"/>
</calcChain>
</file>

<file path=xl/sharedStrings.xml><?xml version="1.0" encoding="utf-8"?>
<sst xmlns="http://schemas.openxmlformats.org/spreadsheetml/2006/main" count="550" uniqueCount="145">
  <si>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</si>
  <si>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</si>
  <si>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</si>
  <si>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</si>
  <si>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</si>
  <si>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</si>
  <si>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</si>
  <si>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</si>
  <si>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</si>
  <si>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</si>
  <si>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</si>
  <si>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</si>
  <si>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</si>
  <si>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</si>
  <si>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</si>
  <si>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</si>
  <si>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</si>
  <si>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</si>
  <si>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</si>
  <si>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</si>
  <si>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</si>
  <si>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</si>
  <si>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</si>
  <si>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</si>
  <si>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</si>
  <si>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</si>
  <si>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</si>
  <si>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</si>
  <si>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</si>
  <si>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</si>
  <si>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</si>
  <si>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</si>
  <si>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</si>
  <si>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</si>
  <si>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</si>
  <si>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</si>
  <si>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</si>
  <si>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</si>
  <si>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</si>
  <si>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</si>
  <si>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</si>
  <si>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</si>
  <si>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</si>
  <si>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</si>
  <si>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</si>
  <si>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</si>
  <si>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</si>
  <si>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</si>
  <si>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</si>
  <si>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</si>
  <si>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</si>
  <si>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</si>
  <si>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</si>
  <si>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</si>
  <si>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</si>
  <si>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</si>
  <si>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</si>
  <si>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</si>
  <si>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</si>
  <si>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</si>
  <si>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</si>
  <si>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</si>
  <si>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</si>
  <si>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</si>
  <si>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</si>
  <si>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</si>
  <si>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</si>
  <si>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</si>
  <si>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</si>
  <si>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</si>
  <si>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</si>
  <si>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</si>
  <si>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</si>
  <si>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</si>
  <si>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</si>
  <si>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</si>
  <si>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</si>
  <si>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</si>
  <si>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</si>
  <si>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</si>
  <si>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</si>
  <si>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</si>
  <si>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</si>
  <si>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</si>
  <si>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</si>
  <si>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</si>
  <si>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</si>
  <si>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</si>
  <si>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</si>
  <si>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</si>
  <si>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</si>
  <si>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</si>
  <si>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</si>
  <si>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</si>
  <si>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</si>
  <si>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</si>
  <si>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</si>
  <si>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</si>
  <si>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</si>
  <si>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</si>
  <si>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</si>
  <si>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</si>
  <si>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</si>
  <si>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</si>
  <si>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</si>
  <si>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На пословима комуналног милицајца до 10%</t>
  </si>
  <si>
    <t>нето-пореска олакшица</t>
  </si>
  <si>
    <t>Планирана средства у 2023. години на економској класификацији 416</t>
  </si>
  <si>
    <t>БРОЈ ЗАПОСЛЕНИХ У 2024. ГОДИНИ</t>
  </si>
  <si>
    <t>Планирани број запослених на дан 01.01.2024. године</t>
  </si>
  <si>
    <t>Планирано увећање броја запослених до 1. децембра 2024. године</t>
  </si>
  <si>
    <t>Планирано смањење броја запослених до 1. децембра 2024. године</t>
  </si>
  <si>
    <t>Укупан број запослених 1. децембра 2024. године</t>
  </si>
  <si>
    <t>Маса средстава за плате планирана за 2024. годину на економским класификацијама 411 и 412</t>
  </si>
  <si>
    <t>Укупан планиран број зап. у децембру 2024. године из извора 01</t>
  </si>
  <si>
    <t>Укупан планиран број зап. у децембру 2024. године из извора 04</t>
  </si>
  <si>
    <t>Укупан планиран број зап. у децембру 2024. године из извора 05-08</t>
  </si>
  <si>
    <t>БРОЈ ЗАПОСЛЕНИХ ЧИЈЕ СЕ ПЛАТЕ ФИНАНСИРАЈУ ИЗ БУЏЕТА СА ОСТАЛИХ ЕКОНОМСКИХ КЛАСИФИКАЦИЈА У 2024. ГОДИНИ</t>
  </si>
  <si>
    <t xml:space="preserve">Назив корисника чије се плате у 2024. години финансирају из буџета на осталим економским класификацијама </t>
  </si>
  <si>
    <t>Укупна маса средстава за плате запослених у 2024. години</t>
  </si>
  <si>
    <t>ПЛАНИРАНА СРЕДСТВА НА ЕКОНОМСКОЈ КЛАСИФИКАЦИЈИ 416 У 2024. ГОДИНИ</t>
  </si>
  <si>
    <t>Планирана средства у 2024. години на економској класификацији 416</t>
  </si>
  <si>
    <t xml:space="preserve">Укупан број запослених за који се планира исплата средстава за јубиларне награде у 2024. години </t>
  </si>
  <si>
    <t xml:space="preserve">Укупан број запослених за који се планира исплата средстава по другом основу у 2024. години </t>
  </si>
  <si>
    <t xml:space="preserve">ПРЕГЛЕД БРОЈА ЗАПОСЛЕНИХ И СРЕДСТАВА ЗА ПЛАТЕ У 2024. ГОДИНИ ПО ЗВАЊИМА И ЗАНИМАЊИМА У ОРГАНИМА И СЛУЖБАМА  ЛОКАЛНЕ ВЛАСТИ </t>
  </si>
  <si>
    <t>Број запослених у октобру 2023. године</t>
  </si>
  <si>
    <t>Запослени који су одсутни са рада у  октобру 2023. године (по основу боловања, пл. одсуства, непл. одсуства и сл.)</t>
  </si>
  <si>
    <t>Укупан број запослених у  октобру 2023. године</t>
  </si>
  <si>
    <t>Број запослених у  октобру 2023. године</t>
  </si>
  <si>
    <t>МАСА СРЕДСТАВА ЗА ПЛАТЕ ИСПЛАЋЕНА У 2023. ГОДИНИ И ПЛАНИРАНА У 2024. ГОДИНИ</t>
  </si>
  <si>
    <t xml:space="preserve">Маса средстава за плате исплаћена за период  I-X  2023. године и планирана пројекција за период XI-XII према Одлуци о буџету ЈЛС за 2023. годину на економским класификацијама 411 и 412   </t>
  </si>
  <si>
    <t>Укупан број зап. у октобру 2023. године из извора 01</t>
  </si>
  <si>
    <t>Укупан број зап. у октобру 2023. године из извора 04</t>
  </si>
  <si>
    <t>Укупан број зап. у октобру 2023. године из извора 05-08</t>
  </si>
  <si>
    <t>Исплаћена средства у 2023. години на економској класификацији 416</t>
  </si>
  <si>
    <t xml:space="preserve">Укупан број запослених за који су исплаћена средства за јубиларне награде у 2023. години </t>
  </si>
  <si>
    <t xml:space="preserve">Укупан број запослених за који су исплаћена средства по другом основу у 2023. години </t>
  </si>
  <si>
    <t>ИСПЛАЋЕНА СРЕДСТВА НА ЕКОНОМСКИМ КЛАСИФИКАЦИЈАМА 413 - 416 У 2023. ГОДИНИ И ПЛАНИРАНА У 2024. ГОДИНИ</t>
  </si>
  <si>
    <t xml:space="preserve">Маса средстава за плате исплаћена за септембар 2023. године на економским класификацијама 411 и 412  </t>
  </si>
  <si>
    <t>дозвољено по Закону о буџету РС за 2024. годину</t>
  </si>
  <si>
    <t>1. Туристичка организација</t>
  </si>
  <si>
    <t>Центар за социјални рад</t>
  </si>
  <si>
    <t>Дом здравља</t>
  </si>
  <si>
    <t>1. Туристичка организација "Кучево" Кучево</t>
  </si>
  <si>
    <t>Општина Кучево</t>
  </si>
</sst>
</file>

<file path=xl/styles.xml><?xml version="1.0" encoding="utf-8"?>
<styleSheet xmlns="http://schemas.openxmlformats.org/spreadsheetml/2006/main">
  <numFmts count="1">
    <numFmt numFmtId="164" formatCode="#,##0.0"/>
  </numFmts>
  <fonts count="3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2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6" fillId="0" borderId="5" xfId="0" applyFont="1" applyBorder="1" applyAlignment="1">
      <alignment vertical="center" wrapText="1"/>
    </xf>
    <xf numFmtId="0" fontId="21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1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3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8" fillId="0" borderId="0" xfId="0" applyFont="1"/>
    <xf numFmtId="0" fontId="29" fillId="0" borderId="0" xfId="0" applyFont="1"/>
    <xf numFmtId="0" fontId="7" fillId="0" borderId="8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2" fillId="0" borderId="3" xfId="0" applyFont="1" applyBorder="1" applyAlignment="1">
      <alignment horizontal="center" vertical="center" wrapText="1"/>
    </xf>
    <xf numFmtId="0" fontId="27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30" fillId="0" borderId="1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30" fillId="0" borderId="51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30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164" fontId="1" fillId="0" borderId="1" xfId="0" applyNumberFormat="1" applyFont="1" applyBorder="1" applyProtection="1">
      <protection locked="0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/>
    <xf numFmtId="4" fontId="15" fillId="5" borderId="1" xfId="0" applyNumberFormat="1" applyFont="1" applyFill="1" applyBorder="1" applyProtection="1">
      <protection locked="0"/>
    </xf>
    <xf numFmtId="10" fontId="15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/>
    <xf numFmtId="3" fontId="1" fillId="5" borderId="1" xfId="0" applyNumberFormat="1" applyFont="1" applyFill="1" applyBorder="1"/>
    <xf numFmtId="3" fontId="15" fillId="5" borderId="1" xfId="0" applyNumberFormat="1" applyFont="1" applyFill="1" applyBorder="1" applyProtection="1">
      <protection locked="0"/>
    </xf>
    <xf numFmtId="0" fontId="1" fillId="5" borderId="0" xfId="0" applyFont="1" applyFill="1"/>
    <xf numFmtId="164" fontId="1" fillId="3" borderId="1" xfId="0" applyNumberFormat="1" applyFont="1" applyFill="1" applyBorder="1" applyProtection="1">
      <protection locked="0"/>
    </xf>
    <xf numFmtId="3" fontId="1" fillId="3" borderId="1" xfId="0" applyNumberFormat="1" applyFont="1" applyFill="1" applyBorder="1" applyProtection="1">
      <protection locked="0"/>
    </xf>
    <xf numFmtId="0" fontId="12" fillId="0" borderId="50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7" fillId="0" borderId="8" xfId="0" applyFont="1" applyBorder="1" applyAlignment="1" applyProtection="1">
      <alignment horizontal="left"/>
      <protection locked="0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23" fillId="0" borderId="8" xfId="0" applyNumberFormat="1" applyFont="1" applyBorder="1" applyAlignment="1" applyProtection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left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3" fillId="0" borderId="8" xfId="0" applyFont="1" applyBorder="1" applyAlignment="1" applyProtection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H57"/>
  <sheetViews>
    <sheetView tabSelected="1" view="pageBreakPreview" zoomScale="70" zoomScaleNormal="85" zoomScaleSheetLayoutView="70" workbookViewId="0">
      <pane xSplit="2" ySplit="8" topLeftCell="C9" activePane="bottomRight" state="frozen"/>
      <selection activeCell="CL120" sqref="CL120"/>
      <selection pane="topRight" activeCell="CL120" sqref="CL120"/>
      <selection pane="bottomLeft" activeCell="CL120" sqref="CL120"/>
      <selection pane="bottomRight" activeCell="AM13" sqref="AM13"/>
    </sheetView>
  </sheetViews>
  <sheetFormatPr defaultColWidth="9.140625" defaultRowHeight="1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>
      <c r="A2" s="353" t="s">
        <v>73</v>
      </c>
      <c r="B2" s="353"/>
      <c r="C2" s="313" t="s">
        <v>144</v>
      </c>
      <c r="D2" s="313"/>
      <c r="E2" s="313"/>
      <c r="F2" s="313"/>
      <c r="G2" s="313"/>
      <c r="H2" s="313"/>
      <c r="I2" s="313"/>
      <c r="J2" s="313"/>
      <c r="K2" s="313"/>
      <c r="L2" s="313"/>
      <c r="M2" s="240" t="s">
        <v>89</v>
      </c>
      <c r="N2" s="241"/>
      <c r="X2" s="329" t="str">
        <f>+C2</f>
        <v>Општина Кучево</v>
      </c>
      <c r="Y2" s="329"/>
      <c r="Z2" s="329"/>
      <c r="AA2" s="329"/>
      <c r="AB2" s="329"/>
      <c r="AC2" s="329"/>
      <c r="AD2" s="329"/>
      <c r="AE2" s="329"/>
      <c r="AF2" s="329"/>
      <c r="AG2" s="329"/>
      <c r="AS2" s="220" t="str">
        <f>+C2</f>
        <v>Општина Кучево</v>
      </c>
      <c r="AT2" s="210"/>
      <c r="AU2" s="210"/>
      <c r="AV2" s="210"/>
      <c r="AW2" s="210"/>
      <c r="AX2" s="210"/>
      <c r="AY2" s="210"/>
      <c r="AZ2" s="210"/>
      <c r="BA2" s="210"/>
      <c r="BB2" s="210"/>
      <c r="BN2" s="220" t="str">
        <f>+C2</f>
        <v>Општина Кучево</v>
      </c>
      <c r="BO2" s="210"/>
      <c r="BP2" s="210"/>
      <c r="BQ2" s="210"/>
      <c r="BR2" s="210"/>
      <c r="BS2" s="210"/>
      <c r="BT2" s="210"/>
      <c r="BU2" s="210"/>
      <c r="BV2" s="210"/>
      <c r="BW2" s="210"/>
      <c r="BX2" s="210"/>
    </row>
    <row r="3" spans="1:86" ht="15.75" thickBot="1">
      <c r="G3" s="307" t="s">
        <v>108</v>
      </c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</row>
    <row r="4" spans="1:86" ht="19.5" thickBot="1">
      <c r="B4" s="221" t="s">
        <v>93</v>
      </c>
      <c r="C4" s="314" t="s">
        <v>90</v>
      </c>
      <c r="D4" s="309"/>
      <c r="E4" s="309"/>
      <c r="F4" s="309"/>
      <c r="G4" s="309"/>
      <c r="H4" s="309"/>
      <c r="I4" s="309"/>
      <c r="J4" s="309"/>
      <c r="K4" s="309"/>
      <c r="L4" s="310"/>
      <c r="M4" s="310"/>
      <c r="N4" s="310"/>
      <c r="O4" s="309"/>
      <c r="P4" s="309"/>
      <c r="Q4" s="309"/>
      <c r="R4" s="309"/>
      <c r="S4" s="309"/>
      <c r="T4" s="309"/>
      <c r="U4" s="309"/>
      <c r="V4" s="309"/>
      <c r="W4" s="315"/>
      <c r="X4" s="309" t="s">
        <v>96</v>
      </c>
      <c r="Y4" s="309"/>
      <c r="Z4" s="309"/>
      <c r="AA4" s="309"/>
      <c r="AB4" s="309"/>
      <c r="AC4" s="309"/>
      <c r="AD4" s="309"/>
      <c r="AE4" s="309"/>
      <c r="AF4" s="309"/>
      <c r="AG4" s="310"/>
      <c r="AH4" s="310"/>
      <c r="AI4" s="310"/>
      <c r="AJ4" s="309"/>
      <c r="AK4" s="309"/>
      <c r="AL4" s="309"/>
      <c r="AM4" s="309"/>
      <c r="AN4" s="309"/>
      <c r="AO4" s="309"/>
      <c r="AP4" s="309"/>
      <c r="AQ4" s="309"/>
      <c r="AR4" s="309"/>
      <c r="AS4" s="308" t="s">
        <v>91</v>
      </c>
      <c r="AT4" s="309"/>
      <c r="AU4" s="309"/>
      <c r="AV4" s="309"/>
      <c r="AW4" s="309"/>
      <c r="AX4" s="309"/>
      <c r="AY4" s="309"/>
      <c r="AZ4" s="309"/>
      <c r="BA4" s="309"/>
      <c r="BB4" s="310"/>
      <c r="BC4" s="310"/>
      <c r="BD4" s="310"/>
      <c r="BE4" s="309"/>
      <c r="BF4" s="309"/>
      <c r="BG4" s="309"/>
      <c r="BH4" s="309"/>
      <c r="BI4" s="309"/>
      <c r="BJ4" s="309"/>
      <c r="BK4" s="309"/>
      <c r="BL4" s="309"/>
      <c r="BM4" s="309"/>
      <c r="BN4" s="308" t="s">
        <v>92</v>
      </c>
      <c r="BO4" s="309"/>
      <c r="BP4" s="309"/>
      <c r="BQ4" s="309"/>
      <c r="BR4" s="309"/>
      <c r="BS4" s="309"/>
      <c r="BT4" s="309"/>
      <c r="BU4" s="309"/>
      <c r="BV4" s="309"/>
      <c r="BW4" s="310"/>
      <c r="BX4" s="310"/>
      <c r="BY4" s="310"/>
      <c r="BZ4" s="309"/>
      <c r="CA4" s="309"/>
      <c r="CB4" s="309"/>
      <c r="CC4" s="309"/>
      <c r="CD4" s="309"/>
      <c r="CE4" s="309"/>
      <c r="CF4" s="309"/>
      <c r="CG4" s="309"/>
      <c r="CH4" s="309"/>
    </row>
    <row r="5" spans="1:86" ht="68.45" customHeight="1">
      <c r="A5" s="337" t="s">
        <v>70</v>
      </c>
      <c r="B5" s="339" t="s">
        <v>0</v>
      </c>
      <c r="C5" s="316" t="s">
        <v>125</v>
      </c>
      <c r="D5" s="317"/>
      <c r="E5" s="318"/>
      <c r="F5" s="319" t="s">
        <v>126</v>
      </c>
      <c r="G5" s="320"/>
      <c r="H5" s="321"/>
      <c r="I5" s="322" t="s">
        <v>127</v>
      </c>
      <c r="J5" s="317"/>
      <c r="K5" s="317"/>
      <c r="L5" s="323" t="s">
        <v>109</v>
      </c>
      <c r="M5" s="323"/>
      <c r="N5" s="323"/>
      <c r="O5" s="319" t="s">
        <v>110</v>
      </c>
      <c r="P5" s="320"/>
      <c r="Q5" s="321"/>
      <c r="R5" s="319" t="s">
        <v>111</v>
      </c>
      <c r="S5" s="320"/>
      <c r="T5" s="321"/>
      <c r="U5" s="322" t="s">
        <v>112</v>
      </c>
      <c r="V5" s="317"/>
      <c r="W5" s="324"/>
      <c r="X5" s="348" t="s">
        <v>128</v>
      </c>
      <c r="Y5" s="348"/>
      <c r="Z5" s="349"/>
      <c r="AA5" s="330" t="s">
        <v>126</v>
      </c>
      <c r="AB5" s="331"/>
      <c r="AC5" s="332"/>
      <c r="AD5" s="333" t="s">
        <v>127</v>
      </c>
      <c r="AE5" s="334"/>
      <c r="AF5" s="334"/>
      <c r="AG5" s="342" t="s">
        <v>109</v>
      </c>
      <c r="AH5" s="342"/>
      <c r="AI5" s="342"/>
      <c r="AJ5" s="330" t="s">
        <v>110</v>
      </c>
      <c r="AK5" s="331"/>
      <c r="AL5" s="332"/>
      <c r="AM5" s="330" t="s">
        <v>111</v>
      </c>
      <c r="AN5" s="331"/>
      <c r="AO5" s="332"/>
      <c r="AP5" s="333" t="s">
        <v>112</v>
      </c>
      <c r="AQ5" s="334"/>
      <c r="AR5" s="334"/>
      <c r="AS5" s="362" t="s">
        <v>128</v>
      </c>
      <c r="AT5" s="348"/>
      <c r="AU5" s="349"/>
      <c r="AV5" s="330" t="s">
        <v>126</v>
      </c>
      <c r="AW5" s="331"/>
      <c r="AX5" s="332"/>
      <c r="AY5" s="333" t="s">
        <v>127</v>
      </c>
      <c r="AZ5" s="334"/>
      <c r="BA5" s="334"/>
      <c r="BB5" s="342" t="s">
        <v>109</v>
      </c>
      <c r="BC5" s="342"/>
      <c r="BD5" s="342"/>
      <c r="BE5" s="330" t="s">
        <v>110</v>
      </c>
      <c r="BF5" s="331"/>
      <c r="BG5" s="332"/>
      <c r="BH5" s="330" t="s">
        <v>111</v>
      </c>
      <c r="BI5" s="331"/>
      <c r="BJ5" s="332"/>
      <c r="BK5" s="333" t="s">
        <v>112</v>
      </c>
      <c r="BL5" s="334"/>
      <c r="BM5" s="334"/>
      <c r="BN5" s="362" t="s">
        <v>128</v>
      </c>
      <c r="BO5" s="348"/>
      <c r="BP5" s="349"/>
      <c r="BQ5" s="330" t="s">
        <v>126</v>
      </c>
      <c r="BR5" s="331"/>
      <c r="BS5" s="332"/>
      <c r="BT5" s="333" t="s">
        <v>127</v>
      </c>
      <c r="BU5" s="334"/>
      <c r="BV5" s="334"/>
      <c r="BW5" s="342" t="s">
        <v>109</v>
      </c>
      <c r="BX5" s="342"/>
      <c r="BY5" s="342"/>
      <c r="BZ5" s="330" t="s">
        <v>110</v>
      </c>
      <c r="CA5" s="331"/>
      <c r="CB5" s="332"/>
      <c r="CC5" s="330" t="s">
        <v>111</v>
      </c>
      <c r="CD5" s="331"/>
      <c r="CE5" s="332"/>
      <c r="CF5" s="333" t="s">
        <v>112</v>
      </c>
      <c r="CG5" s="334"/>
      <c r="CH5" s="334"/>
    </row>
    <row r="6" spans="1:86" ht="75.75" customHeight="1">
      <c r="A6" s="338"/>
      <c r="B6" s="340"/>
      <c r="C6" s="235" t="s">
        <v>76</v>
      </c>
      <c r="D6" s="236" t="s">
        <v>77</v>
      </c>
      <c r="E6" s="236" t="s">
        <v>78</v>
      </c>
      <c r="F6" s="236" t="s">
        <v>76</v>
      </c>
      <c r="G6" s="236" t="s">
        <v>77</v>
      </c>
      <c r="H6" s="236" t="s">
        <v>78</v>
      </c>
      <c r="I6" s="236" t="s">
        <v>76</v>
      </c>
      <c r="J6" s="236" t="s">
        <v>77</v>
      </c>
      <c r="K6" s="236" t="s">
        <v>78</v>
      </c>
      <c r="L6" s="236" t="s">
        <v>76</v>
      </c>
      <c r="M6" s="236" t="s">
        <v>77</v>
      </c>
      <c r="N6" s="236" t="s">
        <v>78</v>
      </c>
      <c r="O6" s="236" t="s">
        <v>76</v>
      </c>
      <c r="P6" s="236" t="s">
        <v>77</v>
      </c>
      <c r="Q6" s="236" t="s">
        <v>78</v>
      </c>
      <c r="R6" s="236" t="s">
        <v>76</v>
      </c>
      <c r="S6" s="236" t="s">
        <v>77</v>
      </c>
      <c r="T6" s="236" t="s">
        <v>78</v>
      </c>
      <c r="U6" s="236" t="s">
        <v>76</v>
      </c>
      <c r="V6" s="236" t="s">
        <v>77</v>
      </c>
      <c r="W6" s="237" t="s">
        <v>78</v>
      </c>
      <c r="X6" s="238" t="s">
        <v>76</v>
      </c>
      <c r="Y6" s="54" t="s">
        <v>77</v>
      </c>
      <c r="Z6" s="54" t="s">
        <v>78</v>
      </c>
      <c r="AA6" s="54" t="s">
        <v>76</v>
      </c>
      <c r="AB6" s="54" t="s">
        <v>77</v>
      </c>
      <c r="AC6" s="54" t="s">
        <v>78</v>
      </c>
      <c r="AD6" s="239" t="s">
        <v>76</v>
      </c>
      <c r="AE6" s="239" t="s">
        <v>77</v>
      </c>
      <c r="AF6" s="239" t="s">
        <v>78</v>
      </c>
      <c r="AG6" s="54" t="s">
        <v>76</v>
      </c>
      <c r="AH6" s="54" t="s">
        <v>77</v>
      </c>
      <c r="AI6" s="54" t="s">
        <v>78</v>
      </c>
      <c r="AJ6" s="54" t="s">
        <v>76</v>
      </c>
      <c r="AK6" s="54" t="s">
        <v>77</v>
      </c>
      <c r="AL6" s="54" t="s">
        <v>78</v>
      </c>
      <c r="AM6" s="54" t="s">
        <v>76</v>
      </c>
      <c r="AN6" s="54" t="s">
        <v>77</v>
      </c>
      <c r="AO6" s="54" t="s">
        <v>78</v>
      </c>
      <c r="AP6" s="239" t="s">
        <v>76</v>
      </c>
      <c r="AQ6" s="239" t="s">
        <v>77</v>
      </c>
      <c r="AR6" s="239" t="s">
        <v>78</v>
      </c>
      <c r="AS6" s="54" t="s">
        <v>76</v>
      </c>
      <c r="AT6" s="54" t="s">
        <v>77</v>
      </c>
      <c r="AU6" s="54" t="s">
        <v>78</v>
      </c>
      <c r="AV6" s="54" t="s">
        <v>76</v>
      </c>
      <c r="AW6" s="54" t="s">
        <v>77</v>
      </c>
      <c r="AX6" s="54" t="s">
        <v>78</v>
      </c>
      <c r="AY6" s="239" t="s">
        <v>76</v>
      </c>
      <c r="AZ6" s="239" t="s">
        <v>77</v>
      </c>
      <c r="BA6" s="239" t="s">
        <v>78</v>
      </c>
      <c r="BB6" s="54" t="s">
        <v>76</v>
      </c>
      <c r="BC6" s="54" t="s">
        <v>77</v>
      </c>
      <c r="BD6" s="54" t="s">
        <v>78</v>
      </c>
      <c r="BE6" s="54" t="s">
        <v>76</v>
      </c>
      <c r="BF6" s="54" t="s">
        <v>77</v>
      </c>
      <c r="BG6" s="54" t="s">
        <v>78</v>
      </c>
      <c r="BH6" s="54" t="s">
        <v>76</v>
      </c>
      <c r="BI6" s="54" t="s">
        <v>77</v>
      </c>
      <c r="BJ6" s="54" t="s">
        <v>78</v>
      </c>
      <c r="BK6" s="239" t="s">
        <v>76</v>
      </c>
      <c r="BL6" s="239" t="s">
        <v>77</v>
      </c>
      <c r="BM6" s="239" t="s">
        <v>78</v>
      </c>
      <c r="BN6" s="54" t="s">
        <v>76</v>
      </c>
      <c r="BO6" s="54" t="s">
        <v>77</v>
      </c>
      <c r="BP6" s="54" t="s">
        <v>78</v>
      </c>
      <c r="BQ6" s="54" t="s">
        <v>76</v>
      </c>
      <c r="BR6" s="54" t="s">
        <v>77</v>
      </c>
      <c r="BS6" s="54" t="s">
        <v>78</v>
      </c>
      <c r="BT6" s="239" t="s">
        <v>76</v>
      </c>
      <c r="BU6" s="239" t="s">
        <v>77</v>
      </c>
      <c r="BV6" s="239" t="s">
        <v>78</v>
      </c>
      <c r="BW6" s="54" t="s">
        <v>76</v>
      </c>
      <c r="BX6" s="54" t="s">
        <v>77</v>
      </c>
      <c r="BY6" s="54" t="s">
        <v>78</v>
      </c>
      <c r="BZ6" s="54" t="s">
        <v>76</v>
      </c>
      <c r="CA6" s="54" t="s">
        <v>77</v>
      </c>
      <c r="CB6" s="54" t="s">
        <v>78</v>
      </c>
      <c r="CC6" s="54" t="s">
        <v>76</v>
      </c>
      <c r="CD6" s="54" t="s">
        <v>77</v>
      </c>
      <c r="CE6" s="54" t="s">
        <v>78</v>
      </c>
      <c r="CF6" s="239" t="s">
        <v>76</v>
      </c>
      <c r="CG6" s="239" t="s">
        <v>77</v>
      </c>
      <c r="CH6" s="239" t="s">
        <v>78</v>
      </c>
    </row>
    <row r="7" spans="1:86" ht="13.9" customHeight="1">
      <c r="A7" s="343">
        <v>1</v>
      </c>
      <c r="B7" s="344">
        <v>2</v>
      </c>
      <c r="C7" s="325">
        <v>3</v>
      </c>
      <c r="D7" s="327">
        <v>4</v>
      </c>
      <c r="E7" s="327" t="s">
        <v>4</v>
      </c>
      <c r="F7" s="327">
        <v>6</v>
      </c>
      <c r="G7" s="327">
        <v>7</v>
      </c>
      <c r="H7" s="327" t="s">
        <v>79</v>
      </c>
      <c r="I7" s="327">
        <v>9</v>
      </c>
      <c r="J7" s="327">
        <v>10</v>
      </c>
      <c r="K7" s="360">
        <v>11</v>
      </c>
      <c r="L7" s="352">
        <v>12</v>
      </c>
      <c r="M7" s="352">
        <v>13</v>
      </c>
      <c r="N7" s="352" t="s">
        <v>80</v>
      </c>
      <c r="O7" s="327">
        <v>15</v>
      </c>
      <c r="P7" s="327">
        <v>16</v>
      </c>
      <c r="Q7" s="327" t="s">
        <v>81</v>
      </c>
      <c r="R7" s="327">
        <v>18</v>
      </c>
      <c r="S7" s="327">
        <v>19</v>
      </c>
      <c r="T7" s="327" t="s">
        <v>82</v>
      </c>
      <c r="U7" s="327">
        <v>21</v>
      </c>
      <c r="V7" s="327">
        <v>22</v>
      </c>
      <c r="W7" s="350" t="s">
        <v>97</v>
      </c>
      <c r="X7" s="346">
        <v>3</v>
      </c>
      <c r="Y7" s="311">
        <v>4</v>
      </c>
      <c r="Z7" s="311" t="s">
        <v>4</v>
      </c>
      <c r="AA7" s="311">
        <v>6</v>
      </c>
      <c r="AB7" s="311">
        <v>7</v>
      </c>
      <c r="AC7" s="311" t="s">
        <v>79</v>
      </c>
      <c r="AD7" s="335">
        <v>9</v>
      </c>
      <c r="AE7" s="335">
        <v>10</v>
      </c>
      <c r="AF7" s="357">
        <v>11</v>
      </c>
      <c r="AG7" s="343">
        <v>12</v>
      </c>
      <c r="AH7" s="343">
        <v>13</v>
      </c>
      <c r="AI7" s="343" t="s">
        <v>80</v>
      </c>
      <c r="AJ7" s="311">
        <v>15</v>
      </c>
      <c r="AK7" s="311">
        <v>16</v>
      </c>
      <c r="AL7" s="311" t="s">
        <v>81</v>
      </c>
      <c r="AM7" s="311">
        <v>18</v>
      </c>
      <c r="AN7" s="311">
        <v>19</v>
      </c>
      <c r="AO7" s="311" t="s">
        <v>82</v>
      </c>
      <c r="AP7" s="335">
        <v>21</v>
      </c>
      <c r="AQ7" s="335">
        <v>22</v>
      </c>
      <c r="AR7" s="357" t="s">
        <v>97</v>
      </c>
      <c r="AS7" s="311">
        <v>3</v>
      </c>
      <c r="AT7" s="311">
        <v>4</v>
      </c>
      <c r="AU7" s="311" t="s">
        <v>4</v>
      </c>
      <c r="AV7" s="311">
        <v>6</v>
      </c>
      <c r="AW7" s="311">
        <v>7</v>
      </c>
      <c r="AX7" s="311" t="s">
        <v>79</v>
      </c>
      <c r="AY7" s="335">
        <v>9</v>
      </c>
      <c r="AZ7" s="335">
        <v>10</v>
      </c>
      <c r="BA7" s="357">
        <v>11</v>
      </c>
      <c r="BB7" s="343">
        <v>12</v>
      </c>
      <c r="BC7" s="343">
        <v>13</v>
      </c>
      <c r="BD7" s="343" t="s">
        <v>80</v>
      </c>
      <c r="BE7" s="311">
        <v>15</v>
      </c>
      <c r="BF7" s="311">
        <v>16</v>
      </c>
      <c r="BG7" s="311" t="s">
        <v>81</v>
      </c>
      <c r="BH7" s="311">
        <v>18</v>
      </c>
      <c r="BI7" s="311">
        <v>19</v>
      </c>
      <c r="BJ7" s="311" t="s">
        <v>82</v>
      </c>
      <c r="BK7" s="335">
        <v>21</v>
      </c>
      <c r="BL7" s="335">
        <v>22</v>
      </c>
      <c r="BM7" s="357" t="s">
        <v>97</v>
      </c>
      <c r="BN7" s="311">
        <v>3</v>
      </c>
      <c r="BO7" s="311">
        <v>4</v>
      </c>
      <c r="BP7" s="311" t="s">
        <v>4</v>
      </c>
      <c r="BQ7" s="311">
        <v>6</v>
      </c>
      <c r="BR7" s="311">
        <v>7</v>
      </c>
      <c r="BS7" s="311" t="s">
        <v>79</v>
      </c>
      <c r="BT7" s="335">
        <v>9</v>
      </c>
      <c r="BU7" s="335">
        <v>10</v>
      </c>
      <c r="BV7" s="357">
        <v>11</v>
      </c>
      <c r="BW7" s="343">
        <v>12</v>
      </c>
      <c r="BX7" s="343">
        <v>13</v>
      </c>
      <c r="BY7" s="343" t="s">
        <v>80</v>
      </c>
      <c r="BZ7" s="311">
        <v>15</v>
      </c>
      <c r="CA7" s="311">
        <v>16</v>
      </c>
      <c r="CB7" s="311" t="s">
        <v>81</v>
      </c>
      <c r="CC7" s="311">
        <v>18</v>
      </c>
      <c r="CD7" s="311">
        <v>19</v>
      </c>
      <c r="CE7" s="311" t="s">
        <v>82</v>
      </c>
      <c r="CF7" s="335">
        <v>21</v>
      </c>
      <c r="CG7" s="335">
        <v>22</v>
      </c>
      <c r="CH7" s="357" t="s">
        <v>97</v>
      </c>
    </row>
    <row r="8" spans="1:86" ht="15.75" thickBot="1">
      <c r="A8" s="343"/>
      <c r="B8" s="345"/>
      <c r="C8" s="326"/>
      <c r="D8" s="328"/>
      <c r="E8" s="328"/>
      <c r="F8" s="328"/>
      <c r="G8" s="328"/>
      <c r="H8" s="328"/>
      <c r="I8" s="328"/>
      <c r="J8" s="328"/>
      <c r="K8" s="361"/>
      <c r="L8" s="327"/>
      <c r="M8" s="327"/>
      <c r="N8" s="327"/>
      <c r="O8" s="328"/>
      <c r="P8" s="328"/>
      <c r="Q8" s="328"/>
      <c r="R8" s="328"/>
      <c r="S8" s="328"/>
      <c r="T8" s="328"/>
      <c r="U8" s="328"/>
      <c r="V8" s="328"/>
      <c r="W8" s="351"/>
      <c r="X8" s="347"/>
      <c r="Y8" s="341"/>
      <c r="Z8" s="341"/>
      <c r="AA8" s="341"/>
      <c r="AB8" s="341"/>
      <c r="AC8" s="341"/>
      <c r="AD8" s="336"/>
      <c r="AE8" s="336"/>
      <c r="AF8" s="358"/>
      <c r="AG8" s="311"/>
      <c r="AH8" s="311"/>
      <c r="AI8" s="311"/>
      <c r="AJ8" s="341"/>
      <c r="AK8" s="341"/>
      <c r="AL8" s="341"/>
      <c r="AM8" s="341"/>
      <c r="AN8" s="341"/>
      <c r="AO8" s="341"/>
      <c r="AP8" s="336"/>
      <c r="AQ8" s="336"/>
      <c r="AR8" s="358"/>
      <c r="AS8" s="312"/>
      <c r="AT8" s="312"/>
      <c r="AU8" s="312"/>
      <c r="AV8" s="312"/>
      <c r="AW8" s="312"/>
      <c r="AX8" s="312"/>
      <c r="AY8" s="363"/>
      <c r="AZ8" s="363"/>
      <c r="BA8" s="364"/>
      <c r="BB8" s="343"/>
      <c r="BC8" s="343"/>
      <c r="BD8" s="343"/>
      <c r="BE8" s="312"/>
      <c r="BF8" s="312"/>
      <c r="BG8" s="312"/>
      <c r="BH8" s="312"/>
      <c r="BI8" s="312"/>
      <c r="BJ8" s="312"/>
      <c r="BK8" s="363"/>
      <c r="BL8" s="363"/>
      <c r="BM8" s="364"/>
      <c r="BN8" s="312"/>
      <c r="BO8" s="312"/>
      <c r="BP8" s="312"/>
      <c r="BQ8" s="312"/>
      <c r="BR8" s="312"/>
      <c r="BS8" s="312"/>
      <c r="BT8" s="363"/>
      <c r="BU8" s="363"/>
      <c r="BV8" s="364"/>
      <c r="BW8" s="343"/>
      <c r="BX8" s="343"/>
      <c r="BY8" s="343"/>
      <c r="BZ8" s="312"/>
      <c r="CA8" s="312"/>
      <c r="CB8" s="312"/>
      <c r="CC8" s="312"/>
      <c r="CD8" s="312"/>
      <c r="CE8" s="312"/>
      <c r="CF8" s="363"/>
      <c r="CG8" s="363"/>
      <c r="CH8" s="364"/>
    </row>
    <row r="9" spans="1:86" ht="29.25">
      <c r="A9" s="359">
        <v>1</v>
      </c>
      <c r="B9" s="111" t="s">
        <v>98</v>
      </c>
      <c r="C9" s="190">
        <f t="shared" ref="C9:AH9" si="0">SUM(C10:C12)</f>
        <v>46</v>
      </c>
      <c r="D9" s="142">
        <f t="shared" si="0"/>
        <v>6</v>
      </c>
      <c r="E9" s="143">
        <f t="shared" si="0"/>
        <v>52</v>
      </c>
      <c r="F9" s="141">
        <f t="shared" si="0"/>
        <v>19</v>
      </c>
      <c r="G9" s="142">
        <f t="shared" si="0"/>
        <v>3</v>
      </c>
      <c r="H9" s="144">
        <f t="shared" si="0"/>
        <v>22</v>
      </c>
      <c r="I9" s="141">
        <f t="shared" si="0"/>
        <v>65</v>
      </c>
      <c r="J9" s="142">
        <f t="shared" si="0"/>
        <v>9</v>
      </c>
      <c r="K9" s="144">
        <f t="shared" si="0"/>
        <v>74</v>
      </c>
      <c r="L9" s="141">
        <f t="shared" si="0"/>
        <v>63</v>
      </c>
      <c r="M9" s="142">
        <f t="shared" si="0"/>
        <v>7</v>
      </c>
      <c r="N9" s="144">
        <f t="shared" si="0"/>
        <v>70</v>
      </c>
      <c r="O9" s="141">
        <f t="shared" si="0"/>
        <v>0</v>
      </c>
      <c r="P9" s="142">
        <f t="shared" si="0"/>
        <v>1</v>
      </c>
      <c r="Q9" s="144">
        <f t="shared" si="0"/>
        <v>1</v>
      </c>
      <c r="R9" s="141">
        <f t="shared" si="0"/>
        <v>2</v>
      </c>
      <c r="S9" s="142">
        <f t="shared" si="0"/>
        <v>0</v>
      </c>
      <c r="T9" s="144">
        <f t="shared" si="0"/>
        <v>2</v>
      </c>
      <c r="U9" s="141">
        <f t="shared" si="0"/>
        <v>61</v>
      </c>
      <c r="V9" s="142">
        <f t="shared" si="0"/>
        <v>8</v>
      </c>
      <c r="W9" s="191">
        <f t="shared" si="0"/>
        <v>69</v>
      </c>
      <c r="X9" s="194">
        <f t="shared" si="0"/>
        <v>46</v>
      </c>
      <c r="Y9" s="154">
        <f t="shared" si="0"/>
        <v>6</v>
      </c>
      <c r="Z9" s="172">
        <f t="shared" si="0"/>
        <v>52</v>
      </c>
      <c r="AA9" s="153">
        <f t="shared" si="0"/>
        <v>19</v>
      </c>
      <c r="AB9" s="154">
        <f t="shared" si="0"/>
        <v>3</v>
      </c>
      <c r="AC9" s="172">
        <f t="shared" si="0"/>
        <v>22</v>
      </c>
      <c r="AD9" s="181">
        <f t="shared" si="0"/>
        <v>65</v>
      </c>
      <c r="AE9" s="155">
        <f t="shared" si="0"/>
        <v>9</v>
      </c>
      <c r="AF9" s="156">
        <f t="shared" si="0"/>
        <v>74</v>
      </c>
      <c r="AG9" s="153">
        <f t="shared" si="0"/>
        <v>63</v>
      </c>
      <c r="AH9" s="154">
        <f t="shared" si="0"/>
        <v>7</v>
      </c>
      <c r="AI9" s="172">
        <f t="shared" ref="AI9:BN9" si="1">SUM(AI10:AI12)</f>
        <v>70</v>
      </c>
      <c r="AJ9" s="153">
        <f t="shared" si="1"/>
        <v>0</v>
      </c>
      <c r="AK9" s="154">
        <f t="shared" si="1"/>
        <v>1</v>
      </c>
      <c r="AL9" s="172">
        <f t="shared" si="1"/>
        <v>1</v>
      </c>
      <c r="AM9" s="153">
        <f t="shared" si="1"/>
        <v>2</v>
      </c>
      <c r="AN9" s="154">
        <f t="shared" si="1"/>
        <v>0</v>
      </c>
      <c r="AO9" s="172">
        <f t="shared" si="1"/>
        <v>2</v>
      </c>
      <c r="AP9" s="181">
        <f t="shared" si="1"/>
        <v>61</v>
      </c>
      <c r="AQ9" s="155">
        <f t="shared" si="1"/>
        <v>8</v>
      </c>
      <c r="AR9" s="195">
        <f t="shared" si="1"/>
        <v>69</v>
      </c>
      <c r="AS9" s="194">
        <f t="shared" si="1"/>
        <v>0</v>
      </c>
      <c r="AT9" s="154">
        <f t="shared" si="1"/>
        <v>0</v>
      </c>
      <c r="AU9" s="172">
        <f t="shared" si="1"/>
        <v>0</v>
      </c>
      <c r="AV9" s="153">
        <f t="shared" si="1"/>
        <v>0</v>
      </c>
      <c r="AW9" s="154">
        <f t="shared" si="1"/>
        <v>0</v>
      </c>
      <c r="AX9" s="172">
        <f t="shared" si="1"/>
        <v>0</v>
      </c>
      <c r="AY9" s="181">
        <f t="shared" si="1"/>
        <v>0</v>
      </c>
      <c r="AZ9" s="155">
        <f t="shared" si="1"/>
        <v>0</v>
      </c>
      <c r="BA9" s="156">
        <f t="shared" si="1"/>
        <v>0</v>
      </c>
      <c r="BB9" s="153">
        <f t="shared" si="1"/>
        <v>0</v>
      </c>
      <c r="BC9" s="154">
        <f t="shared" si="1"/>
        <v>0</v>
      </c>
      <c r="BD9" s="172">
        <f t="shared" si="1"/>
        <v>0</v>
      </c>
      <c r="BE9" s="153">
        <f t="shared" si="1"/>
        <v>0</v>
      </c>
      <c r="BF9" s="154">
        <f t="shared" si="1"/>
        <v>0</v>
      </c>
      <c r="BG9" s="172">
        <f t="shared" si="1"/>
        <v>0</v>
      </c>
      <c r="BH9" s="153">
        <f t="shared" si="1"/>
        <v>0</v>
      </c>
      <c r="BI9" s="154">
        <f t="shared" si="1"/>
        <v>0</v>
      </c>
      <c r="BJ9" s="172">
        <f t="shared" si="1"/>
        <v>0</v>
      </c>
      <c r="BK9" s="181">
        <f t="shared" si="1"/>
        <v>0</v>
      </c>
      <c r="BL9" s="155">
        <f t="shared" si="1"/>
        <v>0</v>
      </c>
      <c r="BM9" s="195">
        <f t="shared" si="1"/>
        <v>0</v>
      </c>
      <c r="BN9" s="194">
        <f t="shared" si="1"/>
        <v>0</v>
      </c>
      <c r="BO9" s="154">
        <f t="shared" ref="BO9:CH9" si="2">SUM(BO10:BO12)</f>
        <v>0</v>
      </c>
      <c r="BP9" s="172">
        <f t="shared" si="2"/>
        <v>0</v>
      </c>
      <c r="BQ9" s="153">
        <f t="shared" si="2"/>
        <v>0</v>
      </c>
      <c r="BR9" s="154">
        <f t="shared" si="2"/>
        <v>0</v>
      </c>
      <c r="BS9" s="172">
        <f t="shared" si="2"/>
        <v>0</v>
      </c>
      <c r="BT9" s="181">
        <f t="shared" si="2"/>
        <v>0</v>
      </c>
      <c r="BU9" s="155">
        <f t="shared" si="2"/>
        <v>0</v>
      </c>
      <c r="BV9" s="156">
        <f t="shared" si="2"/>
        <v>0</v>
      </c>
      <c r="BW9" s="153">
        <f t="shared" si="2"/>
        <v>0</v>
      </c>
      <c r="BX9" s="154">
        <f t="shared" si="2"/>
        <v>0</v>
      </c>
      <c r="BY9" s="172">
        <f t="shared" si="2"/>
        <v>0</v>
      </c>
      <c r="BZ9" s="153">
        <f t="shared" si="2"/>
        <v>0</v>
      </c>
      <c r="CA9" s="154">
        <f t="shared" si="2"/>
        <v>0</v>
      </c>
      <c r="CB9" s="172">
        <f t="shared" si="2"/>
        <v>0</v>
      </c>
      <c r="CC9" s="153">
        <f t="shared" si="2"/>
        <v>0</v>
      </c>
      <c r="CD9" s="154">
        <f t="shared" si="2"/>
        <v>0</v>
      </c>
      <c r="CE9" s="172">
        <f t="shared" si="2"/>
        <v>0</v>
      </c>
      <c r="CF9" s="181">
        <f t="shared" si="2"/>
        <v>0</v>
      </c>
      <c r="CG9" s="155">
        <f t="shared" si="2"/>
        <v>0</v>
      </c>
      <c r="CH9" s="195">
        <f t="shared" si="2"/>
        <v>0</v>
      </c>
    </row>
    <row r="10" spans="1:86">
      <c r="A10" s="359"/>
      <c r="B10" s="112" t="s">
        <v>5</v>
      </c>
      <c r="C10" s="124"/>
      <c r="D10" s="88">
        <f>+Y10+AT10+BO10</f>
        <v>3</v>
      </c>
      <c r="E10" s="103">
        <f>SUM(C10:D10)</f>
        <v>3</v>
      </c>
      <c r="F10" s="136"/>
      <c r="G10" s="88">
        <f>+AB10+AW10+BR10</f>
        <v>0</v>
      </c>
      <c r="H10" s="137">
        <f>SUM(F10:G10)</f>
        <v>0</v>
      </c>
      <c r="I10" s="136"/>
      <c r="J10" s="88">
        <f>+AE10+AZ10+BU10</f>
        <v>3</v>
      </c>
      <c r="K10" s="137">
        <f>SUM(I10:J10)</f>
        <v>3</v>
      </c>
      <c r="L10" s="136"/>
      <c r="M10" s="88">
        <f>+AH10+BC10+BX10</f>
        <v>3</v>
      </c>
      <c r="N10" s="137">
        <f>SUM(L10:M10)</f>
        <v>3</v>
      </c>
      <c r="O10" s="136"/>
      <c r="P10" s="88">
        <f>+AK10+BF10+CA10</f>
        <v>0</v>
      </c>
      <c r="Q10" s="137">
        <f>SUM(O10:P10)</f>
        <v>0</v>
      </c>
      <c r="R10" s="136"/>
      <c r="S10" s="88">
        <f>+AN10+BI10+CD10</f>
        <v>0</v>
      </c>
      <c r="T10" s="137">
        <f>SUM(R10:S10)</f>
        <v>0</v>
      </c>
      <c r="U10" s="136"/>
      <c r="V10" s="88">
        <f>+AQ10+BL10+CG10</f>
        <v>3</v>
      </c>
      <c r="W10" s="125">
        <f>SUM(U10:V10)</f>
        <v>3</v>
      </c>
      <c r="X10" s="196"/>
      <c r="Y10" s="77">
        <v>3</v>
      </c>
      <c r="Z10" s="173">
        <f>SUM(X10:Y10)</f>
        <v>3</v>
      </c>
      <c r="AA10" s="157"/>
      <c r="AB10" s="77">
        <v>0</v>
      </c>
      <c r="AC10" s="173">
        <f>SUM(AA10:AB10)</f>
        <v>0</v>
      </c>
      <c r="AD10" s="182"/>
      <c r="AE10" s="88">
        <f>+Y10+AB10</f>
        <v>3</v>
      </c>
      <c r="AF10" s="158">
        <f>SUM(AD10:AE10)</f>
        <v>3</v>
      </c>
      <c r="AG10" s="157"/>
      <c r="AH10" s="77">
        <v>3</v>
      </c>
      <c r="AI10" s="173">
        <f>SUM(AG10:AH10)</f>
        <v>3</v>
      </c>
      <c r="AJ10" s="157"/>
      <c r="AK10" s="77">
        <v>0</v>
      </c>
      <c r="AL10" s="173">
        <f>SUM(AJ10:AK10)</f>
        <v>0</v>
      </c>
      <c r="AM10" s="157"/>
      <c r="AN10" s="77">
        <v>0</v>
      </c>
      <c r="AO10" s="173">
        <f>SUM(AM10:AN10)</f>
        <v>0</v>
      </c>
      <c r="AP10" s="182"/>
      <c r="AQ10" s="88">
        <f>+AH10+AK10-AN10</f>
        <v>3</v>
      </c>
      <c r="AR10" s="197">
        <f>SUM(AP10:AQ10)</f>
        <v>3</v>
      </c>
      <c r="AS10" s="196"/>
      <c r="AT10" s="77"/>
      <c r="AU10" s="173">
        <f>SUM(AS10:AT10)</f>
        <v>0</v>
      </c>
      <c r="AV10" s="157"/>
      <c r="AW10" s="77"/>
      <c r="AX10" s="173">
        <f>SUM(AV10:AW10)</f>
        <v>0</v>
      </c>
      <c r="AY10" s="182"/>
      <c r="AZ10" s="88">
        <f>+AT10+AW10</f>
        <v>0</v>
      </c>
      <c r="BA10" s="158">
        <f>SUM(AY10:AZ10)</f>
        <v>0</v>
      </c>
      <c r="BB10" s="157"/>
      <c r="BC10" s="77"/>
      <c r="BD10" s="173">
        <f>SUM(BB10:BC10)</f>
        <v>0</v>
      </c>
      <c r="BE10" s="157"/>
      <c r="BF10" s="77"/>
      <c r="BG10" s="173">
        <f>SUM(BE10:BF10)</f>
        <v>0</v>
      </c>
      <c r="BH10" s="157"/>
      <c r="BI10" s="77"/>
      <c r="BJ10" s="173">
        <f>SUM(BH10:BI10)</f>
        <v>0</v>
      </c>
      <c r="BK10" s="182"/>
      <c r="BL10" s="88">
        <f>+BC10+BF10-BI10</f>
        <v>0</v>
      </c>
      <c r="BM10" s="197">
        <f>SUM(BK10:BL10)</f>
        <v>0</v>
      </c>
      <c r="BN10" s="196"/>
      <c r="BO10" s="77"/>
      <c r="BP10" s="173">
        <f>SUM(BN10:BO10)</f>
        <v>0</v>
      </c>
      <c r="BQ10" s="157"/>
      <c r="BR10" s="77"/>
      <c r="BS10" s="173">
        <f>SUM(BQ10:BR10)</f>
        <v>0</v>
      </c>
      <c r="BT10" s="182"/>
      <c r="BU10" s="88">
        <f>+BO10+BR10</f>
        <v>0</v>
      </c>
      <c r="BV10" s="158">
        <f>SUM(BT10:BU10)</f>
        <v>0</v>
      </c>
      <c r="BW10" s="157"/>
      <c r="BX10" s="77"/>
      <c r="BY10" s="173">
        <f>SUM(BW10:BX10)</f>
        <v>0</v>
      </c>
      <c r="BZ10" s="157"/>
      <c r="CA10" s="77"/>
      <c r="CB10" s="173">
        <f>SUM(BZ10:CA10)</f>
        <v>0</v>
      </c>
      <c r="CC10" s="157"/>
      <c r="CD10" s="77"/>
      <c r="CE10" s="173">
        <f>SUM(CC10:CD10)</f>
        <v>0</v>
      </c>
      <c r="CF10" s="182"/>
      <c r="CG10" s="88">
        <f>+BX10+CA10-CD10</f>
        <v>0</v>
      </c>
      <c r="CH10" s="197">
        <f>SUM(CF10:CG10)</f>
        <v>0</v>
      </c>
    </row>
    <row r="11" spans="1:86">
      <c r="A11" s="359"/>
      <c r="B11" s="112" t="s">
        <v>6</v>
      </c>
      <c r="C11" s="124"/>
      <c r="D11" s="88">
        <f>+Y11+AT11+BO11</f>
        <v>2</v>
      </c>
      <c r="E11" s="103">
        <f>SUM(C11:D11)</f>
        <v>2</v>
      </c>
      <c r="F11" s="136"/>
      <c r="G11" s="88">
        <f>+AB11+AW11+BR11</f>
        <v>1</v>
      </c>
      <c r="H11" s="137">
        <f>SUM(F11:G11)</f>
        <v>1</v>
      </c>
      <c r="I11" s="136"/>
      <c r="J11" s="88">
        <f>+AE11+AZ11+BU11</f>
        <v>3</v>
      </c>
      <c r="K11" s="137">
        <f>SUM(I11:J11)</f>
        <v>3</v>
      </c>
      <c r="L11" s="136"/>
      <c r="M11" s="88">
        <f>+AH11+BC11+BX11</f>
        <v>3</v>
      </c>
      <c r="N11" s="137">
        <f>SUM(L11:M11)</f>
        <v>3</v>
      </c>
      <c r="O11" s="136"/>
      <c r="P11" s="88">
        <f>+AK11+BF11+CA11</f>
        <v>0</v>
      </c>
      <c r="Q11" s="137">
        <f>SUM(O11:P11)</f>
        <v>0</v>
      </c>
      <c r="R11" s="136"/>
      <c r="S11" s="88">
        <f>+AN11+BI11+CD11</f>
        <v>0</v>
      </c>
      <c r="T11" s="137">
        <f>SUM(R11:S11)</f>
        <v>0</v>
      </c>
      <c r="U11" s="136"/>
      <c r="V11" s="88">
        <f>+AQ11+BL11+CG11</f>
        <v>3</v>
      </c>
      <c r="W11" s="125">
        <f>SUM(U11:V11)</f>
        <v>3</v>
      </c>
      <c r="X11" s="196"/>
      <c r="Y11" s="77">
        <v>2</v>
      </c>
      <c r="Z11" s="173">
        <f>SUM(X11:Y11)</f>
        <v>2</v>
      </c>
      <c r="AA11" s="157"/>
      <c r="AB11" s="77">
        <v>1</v>
      </c>
      <c r="AC11" s="173">
        <f>SUM(AA11:AB11)</f>
        <v>1</v>
      </c>
      <c r="AD11" s="182"/>
      <c r="AE11" s="88">
        <f>+Y11+AB11</f>
        <v>3</v>
      </c>
      <c r="AF11" s="158">
        <f>SUM(AD11:AE11)</f>
        <v>3</v>
      </c>
      <c r="AG11" s="157"/>
      <c r="AH11" s="77">
        <v>3</v>
      </c>
      <c r="AI11" s="173">
        <f>SUM(AG11:AH11)</f>
        <v>3</v>
      </c>
      <c r="AJ11" s="157"/>
      <c r="AK11" s="77">
        <v>0</v>
      </c>
      <c r="AL11" s="173">
        <f>SUM(AJ11:AK11)</f>
        <v>0</v>
      </c>
      <c r="AM11" s="157"/>
      <c r="AN11" s="77">
        <v>0</v>
      </c>
      <c r="AO11" s="173">
        <f>SUM(AM11:AN11)</f>
        <v>0</v>
      </c>
      <c r="AP11" s="182"/>
      <c r="AQ11" s="88">
        <f>+AH11+AK11-AN11</f>
        <v>3</v>
      </c>
      <c r="AR11" s="197">
        <f>SUM(AP11:AQ11)</f>
        <v>3</v>
      </c>
      <c r="AS11" s="196"/>
      <c r="AT11" s="77"/>
      <c r="AU11" s="173">
        <f>SUM(AS11:AT11)</f>
        <v>0</v>
      </c>
      <c r="AV11" s="157"/>
      <c r="AW11" s="77"/>
      <c r="AX11" s="173">
        <f>SUM(AV11:AW11)</f>
        <v>0</v>
      </c>
      <c r="AY11" s="182"/>
      <c r="AZ11" s="88">
        <f>+AT11+AW11</f>
        <v>0</v>
      </c>
      <c r="BA11" s="158">
        <f>SUM(AY11:AZ11)</f>
        <v>0</v>
      </c>
      <c r="BB11" s="157"/>
      <c r="BC11" s="77"/>
      <c r="BD11" s="173">
        <f>SUM(BB11:BC11)</f>
        <v>0</v>
      </c>
      <c r="BE11" s="157"/>
      <c r="BF11" s="77"/>
      <c r="BG11" s="173">
        <f>SUM(BE11:BF11)</f>
        <v>0</v>
      </c>
      <c r="BH11" s="157"/>
      <c r="BI11" s="77"/>
      <c r="BJ11" s="173">
        <f>SUM(BH11:BI11)</f>
        <v>0</v>
      </c>
      <c r="BK11" s="182"/>
      <c r="BL11" s="88">
        <f>+BC11+BF11-BI11</f>
        <v>0</v>
      </c>
      <c r="BM11" s="197">
        <f>SUM(BK11:BL11)</f>
        <v>0</v>
      </c>
      <c r="BN11" s="196"/>
      <c r="BO11" s="77"/>
      <c r="BP11" s="173">
        <f>SUM(BN11:BO11)</f>
        <v>0</v>
      </c>
      <c r="BQ11" s="157"/>
      <c r="BR11" s="77"/>
      <c r="BS11" s="173">
        <f>SUM(BQ11:BR11)</f>
        <v>0</v>
      </c>
      <c r="BT11" s="182"/>
      <c r="BU11" s="88">
        <f>+BO11+BR11</f>
        <v>0</v>
      </c>
      <c r="BV11" s="158">
        <f>SUM(BT11:BU11)</f>
        <v>0</v>
      </c>
      <c r="BW11" s="157"/>
      <c r="BX11" s="77"/>
      <c r="BY11" s="173">
        <f>SUM(BW11:BX11)</f>
        <v>0</v>
      </c>
      <c r="BZ11" s="157"/>
      <c r="CA11" s="77"/>
      <c r="CB11" s="173">
        <f>SUM(BZ11:CA11)</f>
        <v>0</v>
      </c>
      <c r="CC11" s="157"/>
      <c r="CD11" s="77"/>
      <c r="CE11" s="173">
        <f>SUM(CC11:CD11)</f>
        <v>0</v>
      </c>
      <c r="CF11" s="182"/>
      <c r="CG11" s="88">
        <f>+BX11+CA11-CD11</f>
        <v>0</v>
      </c>
      <c r="CH11" s="197">
        <f>SUM(CF11:CG11)</f>
        <v>0</v>
      </c>
    </row>
    <row r="12" spans="1:86" ht="15.75" thickBot="1">
      <c r="A12" s="359"/>
      <c r="B12" s="112" t="s">
        <v>7</v>
      </c>
      <c r="C12" s="139">
        <f>+X12+AS12+BN12</f>
        <v>46</v>
      </c>
      <c r="D12" s="89">
        <f>+Y12+AT12+BO12</f>
        <v>1</v>
      </c>
      <c r="E12" s="105">
        <f>SUM(C12:D12)</f>
        <v>47</v>
      </c>
      <c r="F12" s="138">
        <f>+AA12+AV12+BQ12</f>
        <v>19</v>
      </c>
      <c r="G12" s="89">
        <f>+AB12+AW12+BR12</f>
        <v>2</v>
      </c>
      <c r="H12" s="140">
        <f>SUM(F12:G12)</f>
        <v>21</v>
      </c>
      <c r="I12" s="138">
        <f>+AD12+AY12+BT12</f>
        <v>65</v>
      </c>
      <c r="J12" s="89">
        <f>+AE12+AZ12+BU12</f>
        <v>3</v>
      </c>
      <c r="K12" s="140">
        <f>SUM(I12:J12)</f>
        <v>68</v>
      </c>
      <c r="L12" s="138">
        <f>+AG12+BB12+BW12</f>
        <v>63</v>
      </c>
      <c r="M12" s="89">
        <f>+AH12+BC12+BX12</f>
        <v>1</v>
      </c>
      <c r="N12" s="140">
        <f>SUM(L12:M12)</f>
        <v>64</v>
      </c>
      <c r="O12" s="138">
        <f>+AJ12+BE12+BZ12</f>
        <v>0</v>
      </c>
      <c r="P12" s="89">
        <f>+AK12+BF12+CA12</f>
        <v>1</v>
      </c>
      <c r="Q12" s="140">
        <f>SUM(O12:P12)</f>
        <v>1</v>
      </c>
      <c r="R12" s="138">
        <f>+AM12+BH12+CC12</f>
        <v>2</v>
      </c>
      <c r="S12" s="89">
        <f>+AN12+BI12+CD12</f>
        <v>0</v>
      </c>
      <c r="T12" s="140">
        <f>SUM(R12:S12)</f>
        <v>2</v>
      </c>
      <c r="U12" s="138">
        <f>+AP12+BK12+CF12</f>
        <v>61</v>
      </c>
      <c r="V12" s="89">
        <f>+AQ12+BL12+CG12</f>
        <v>2</v>
      </c>
      <c r="W12" s="127">
        <f>SUM(U12:V12)</f>
        <v>63</v>
      </c>
      <c r="X12" s="198">
        <v>46</v>
      </c>
      <c r="Y12" s="84">
        <v>1</v>
      </c>
      <c r="Z12" s="174">
        <f>SUM(X12:Y12)</f>
        <v>47</v>
      </c>
      <c r="AA12" s="159">
        <v>19</v>
      </c>
      <c r="AB12" s="84">
        <v>2</v>
      </c>
      <c r="AC12" s="174">
        <f>SUM(AA12:AB12)</f>
        <v>21</v>
      </c>
      <c r="AD12" s="138">
        <f>+X12+AA12</f>
        <v>65</v>
      </c>
      <c r="AE12" s="89">
        <f>+Y12+AB12</f>
        <v>3</v>
      </c>
      <c r="AF12" s="160">
        <f>SUM(AD12:AE12)</f>
        <v>68</v>
      </c>
      <c r="AG12" s="159">
        <v>63</v>
      </c>
      <c r="AH12" s="84">
        <v>1</v>
      </c>
      <c r="AI12" s="174">
        <f>SUM(AG12:AH12)</f>
        <v>64</v>
      </c>
      <c r="AJ12" s="159">
        <v>0</v>
      </c>
      <c r="AK12" s="84">
        <v>1</v>
      </c>
      <c r="AL12" s="174">
        <f>SUM(AJ12:AK12)</f>
        <v>1</v>
      </c>
      <c r="AM12" s="159">
        <v>2</v>
      </c>
      <c r="AN12" s="84">
        <v>0</v>
      </c>
      <c r="AO12" s="174">
        <f>SUM(AM12:AN12)</f>
        <v>2</v>
      </c>
      <c r="AP12" s="138">
        <f>+AG12+AJ12-AM12</f>
        <v>61</v>
      </c>
      <c r="AQ12" s="89">
        <f>+AH12+AK12-AN12</f>
        <v>2</v>
      </c>
      <c r="AR12" s="199">
        <f>SUM(AP12:AQ12)</f>
        <v>63</v>
      </c>
      <c r="AS12" s="198"/>
      <c r="AT12" s="84"/>
      <c r="AU12" s="174">
        <f>SUM(AS12:AT12)</f>
        <v>0</v>
      </c>
      <c r="AV12" s="159"/>
      <c r="AW12" s="84"/>
      <c r="AX12" s="174">
        <f>SUM(AV12:AW12)</f>
        <v>0</v>
      </c>
      <c r="AY12" s="138">
        <f>+AS12+AV12</f>
        <v>0</v>
      </c>
      <c r="AZ12" s="89">
        <f>+AT12+AW12</f>
        <v>0</v>
      </c>
      <c r="BA12" s="160">
        <f>SUM(AY12:AZ12)</f>
        <v>0</v>
      </c>
      <c r="BB12" s="159"/>
      <c r="BC12" s="84"/>
      <c r="BD12" s="174">
        <f>SUM(BB12:BC12)</f>
        <v>0</v>
      </c>
      <c r="BE12" s="159"/>
      <c r="BF12" s="84"/>
      <c r="BG12" s="174">
        <f>SUM(BE12:BF12)</f>
        <v>0</v>
      </c>
      <c r="BH12" s="159"/>
      <c r="BI12" s="84"/>
      <c r="BJ12" s="174">
        <f>SUM(BH12:BI12)</f>
        <v>0</v>
      </c>
      <c r="BK12" s="138">
        <f>+BB12+BE12-BH12</f>
        <v>0</v>
      </c>
      <c r="BL12" s="89">
        <f>+BC12+BF12-BI12</f>
        <v>0</v>
      </c>
      <c r="BM12" s="199">
        <f>SUM(BK12:BL12)</f>
        <v>0</v>
      </c>
      <c r="BN12" s="198"/>
      <c r="BO12" s="84"/>
      <c r="BP12" s="174">
        <f>SUM(BN12:BO12)</f>
        <v>0</v>
      </c>
      <c r="BQ12" s="159"/>
      <c r="BR12" s="84"/>
      <c r="BS12" s="174">
        <f>SUM(BQ12:BR12)</f>
        <v>0</v>
      </c>
      <c r="BT12" s="138">
        <f>+BN12+BQ12</f>
        <v>0</v>
      </c>
      <c r="BU12" s="89">
        <f>+BO12+BR12</f>
        <v>0</v>
      </c>
      <c r="BV12" s="160">
        <f>SUM(BT12:BU12)</f>
        <v>0</v>
      </c>
      <c r="BW12" s="159"/>
      <c r="BX12" s="84"/>
      <c r="BY12" s="174">
        <f>SUM(BW12:BX12)</f>
        <v>0</v>
      </c>
      <c r="BZ12" s="159"/>
      <c r="CA12" s="84"/>
      <c r="CB12" s="174">
        <f>SUM(BZ12:CA12)</f>
        <v>0</v>
      </c>
      <c r="CC12" s="159"/>
      <c r="CD12" s="84"/>
      <c r="CE12" s="174">
        <f>SUM(CC12:CD12)</f>
        <v>0</v>
      </c>
      <c r="CF12" s="138">
        <f>+BW12+BZ12-CC12</f>
        <v>0</v>
      </c>
      <c r="CG12" s="89">
        <f>+BX12+CA12-CD12</f>
        <v>0</v>
      </c>
      <c r="CH12" s="199">
        <f>SUM(CF12:CG12)</f>
        <v>0</v>
      </c>
    </row>
    <row r="13" spans="1:86" ht="18" customHeight="1">
      <c r="A13" s="359">
        <v>2</v>
      </c>
      <c r="B13" s="111" t="s">
        <v>8</v>
      </c>
      <c r="C13" s="190">
        <f>C15</f>
        <v>11</v>
      </c>
      <c r="D13" s="142">
        <f>D14+D15</f>
        <v>2</v>
      </c>
      <c r="E13" s="143">
        <f>SUM(C13:D13)</f>
        <v>13</v>
      </c>
      <c r="F13" s="141">
        <f>F15</f>
        <v>0</v>
      </c>
      <c r="G13" s="142">
        <f>G14+G15</f>
        <v>0</v>
      </c>
      <c r="H13" s="144">
        <f>SUM(F13:G13)</f>
        <v>0</v>
      </c>
      <c r="I13" s="141">
        <f>I15</f>
        <v>11</v>
      </c>
      <c r="J13" s="142">
        <f>J14+J15</f>
        <v>2</v>
      </c>
      <c r="K13" s="144">
        <f>SUM(I13:J13)</f>
        <v>13</v>
      </c>
      <c r="L13" s="141">
        <f>L15</f>
        <v>11</v>
      </c>
      <c r="M13" s="142">
        <f>M14+M15</f>
        <v>2</v>
      </c>
      <c r="N13" s="144">
        <f>SUM(L13:M13)</f>
        <v>13</v>
      </c>
      <c r="O13" s="141">
        <f>O15</f>
        <v>0</v>
      </c>
      <c r="P13" s="142">
        <f>P14+P15</f>
        <v>0</v>
      </c>
      <c r="Q13" s="144">
        <f>SUM(O13:P13)</f>
        <v>0</v>
      </c>
      <c r="R13" s="141">
        <f>R15</f>
        <v>0</v>
      </c>
      <c r="S13" s="142">
        <f>S14+S15</f>
        <v>0</v>
      </c>
      <c r="T13" s="144">
        <f>SUM(R13:S13)</f>
        <v>0</v>
      </c>
      <c r="U13" s="141">
        <f>U15</f>
        <v>11</v>
      </c>
      <c r="V13" s="142">
        <f>V14+V15</f>
        <v>2</v>
      </c>
      <c r="W13" s="191">
        <f>SUM(U13:V13)</f>
        <v>13</v>
      </c>
      <c r="X13" s="194">
        <f>X15</f>
        <v>11</v>
      </c>
      <c r="Y13" s="154">
        <f>Y14+Y15</f>
        <v>2</v>
      </c>
      <c r="Z13" s="172">
        <f>SUM(X13:Y13)</f>
        <v>13</v>
      </c>
      <c r="AA13" s="153">
        <f>AA15</f>
        <v>0</v>
      </c>
      <c r="AB13" s="154">
        <f>AB14+AB15</f>
        <v>0</v>
      </c>
      <c r="AC13" s="172">
        <f>SUM(AA13:AB13)</f>
        <v>0</v>
      </c>
      <c r="AD13" s="181">
        <f>AD15</f>
        <v>11</v>
      </c>
      <c r="AE13" s="155">
        <f>AE14+AE15</f>
        <v>2</v>
      </c>
      <c r="AF13" s="156">
        <f>SUM(AD13:AE13)</f>
        <v>13</v>
      </c>
      <c r="AG13" s="153">
        <f>AG15</f>
        <v>11</v>
      </c>
      <c r="AH13" s="154">
        <f>AH14+AH15</f>
        <v>2</v>
      </c>
      <c r="AI13" s="172">
        <f>SUM(AG13:AH13)</f>
        <v>13</v>
      </c>
      <c r="AJ13" s="153">
        <f>AJ15</f>
        <v>0</v>
      </c>
      <c r="AK13" s="154">
        <f>AK14+AK15</f>
        <v>0</v>
      </c>
      <c r="AL13" s="172">
        <f>SUM(AJ13:AK13)</f>
        <v>0</v>
      </c>
      <c r="AM13" s="153">
        <f>AM15</f>
        <v>0</v>
      </c>
      <c r="AN13" s="154">
        <f>AN14+AN15</f>
        <v>0</v>
      </c>
      <c r="AO13" s="172">
        <f>SUM(AM13:AN13)</f>
        <v>0</v>
      </c>
      <c r="AP13" s="181">
        <f>AP15</f>
        <v>11</v>
      </c>
      <c r="AQ13" s="155">
        <f>AQ14+AQ15</f>
        <v>2</v>
      </c>
      <c r="AR13" s="195">
        <f>SUM(AP13:AQ13)</f>
        <v>13</v>
      </c>
      <c r="AS13" s="194">
        <f>AS15</f>
        <v>0</v>
      </c>
      <c r="AT13" s="154">
        <f>AT14+AT15</f>
        <v>0</v>
      </c>
      <c r="AU13" s="172">
        <f>SUM(AS13:AT13)</f>
        <v>0</v>
      </c>
      <c r="AV13" s="153">
        <f>AV15</f>
        <v>0</v>
      </c>
      <c r="AW13" s="154">
        <f>AW14+AW15</f>
        <v>0</v>
      </c>
      <c r="AX13" s="172">
        <f>SUM(AV13:AW13)</f>
        <v>0</v>
      </c>
      <c r="AY13" s="181">
        <f>AY15</f>
        <v>0</v>
      </c>
      <c r="AZ13" s="155">
        <f>AZ14+AZ15</f>
        <v>0</v>
      </c>
      <c r="BA13" s="156">
        <f>SUM(AY13:AZ13)</f>
        <v>0</v>
      </c>
      <c r="BB13" s="153">
        <f>BB15</f>
        <v>0</v>
      </c>
      <c r="BC13" s="154">
        <f>BC14+BC15</f>
        <v>0</v>
      </c>
      <c r="BD13" s="172">
        <f>SUM(BB13:BC13)</f>
        <v>0</v>
      </c>
      <c r="BE13" s="153">
        <f>BE15</f>
        <v>0</v>
      </c>
      <c r="BF13" s="154">
        <f>BF14+BF15</f>
        <v>0</v>
      </c>
      <c r="BG13" s="172">
        <f>SUM(BE13:BF13)</f>
        <v>0</v>
      </c>
      <c r="BH13" s="153">
        <f>BH15</f>
        <v>0</v>
      </c>
      <c r="BI13" s="154">
        <f>BI14+BI15</f>
        <v>0</v>
      </c>
      <c r="BJ13" s="172">
        <f>SUM(BH13:BI13)</f>
        <v>0</v>
      </c>
      <c r="BK13" s="181">
        <f>BK15</f>
        <v>0</v>
      </c>
      <c r="BL13" s="155">
        <f>BL14+BL15</f>
        <v>0</v>
      </c>
      <c r="BM13" s="195">
        <f>SUM(BK13:BL13)</f>
        <v>0</v>
      </c>
      <c r="BN13" s="194">
        <f>BN15</f>
        <v>0</v>
      </c>
      <c r="BO13" s="154">
        <f>BO14+BO15</f>
        <v>0</v>
      </c>
      <c r="BP13" s="172">
        <f>SUM(BN13:BO13)</f>
        <v>0</v>
      </c>
      <c r="BQ13" s="153">
        <f>BQ15</f>
        <v>0</v>
      </c>
      <c r="BR13" s="154">
        <f>BR14+BR15</f>
        <v>0</v>
      </c>
      <c r="BS13" s="172">
        <f>SUM(BQ13:BR13)</f>
        <v>0</v>
      </c>
      <c r="BT13" s="181">
        <f>BT15</f>
        <v>0</v>
      </c>
      <c r="BU13" s="155">
        <f>BU14+BU15</f>
        <v>0</v>
      </c>
      <c r="BV13" s="156">
        <f>SUM(BT13:BU13)</f>
        <v>0</v>
      </c>
      <c r="BW13" s="153">
        <f>BW15</f>
        <v>0</v>
      </c>
      <c r="BX13" s="154">
        <f>BX14+BX15</f>
        <v>0</v>
      </c>
      <c r="BY13" s="172">
        <f>SUM(BW13:BX13)</f>
        <v>0</v>
      </c>
      <c r="BZ13" s="153">
        <f>BZ15</f>
        <v>0</v>
      </c>
      <c r="CA13" s="154">
        <f>CA14+CA15</f>
        <v>0</v>
      </c>
      <c r="CB13" s="172">
        <f>SUM(BZ13:CA13)</f>
        <v>0</v>
      </c>
      <c r="CC13" s="153">
        <f>CC15</f>
        <v>0</v>
      </c>
      <c r="CD13" s="154">
        <f>CD14+CD15</f>
        <v>0</v>
      </c>
      <c r="CE13" s="172">
        <f>SUM(CC13:CD13)</f>
        <v>0</v>
      </c>
      <c r="CF13" s="181">
        <f>CF15</f>
        <v>0</v>
      </c>
      <c r="CG13" s="155">
        <f>CG14+CG15</f>
        <v>0</v>
      </c>
      <c r="CH13" s="195">
        <f>SUM(CF13:CG13)</f>
        <v>0</v>
      </c>
    </row>
    <row r="14" spans="1:86">
      <c r="A14" s="359"/>
      <c r="B14" s="112" t="s">
        <v>6</v>
      </c>
      <c r="C14" s="124"/>
      <c r="D14" s="88">
        <f>+Y14+AT14+BO14</f>
        <v>2</v>
      </c>
      <c r="E14" s="103">
        <f>D14</f>
        <v>2</v>
      </c>
      <c r="F14" s="136"/>
      <c r="G14" s="88">
        <f>+AB14+AW14+BR14</f>
        <v>0</v>
      </c>
      <c r="H14" s="137">
        <f>G14</f>
        <v>0</v>
      </c>
      <c r="I14" s="136"/>
      <c r="J14" s="88">
        <f>+AE14+AZ14+BU14</f>
        <v>2</v>
      </c>
      <c r="K14" s="137">
        <f>J14</f>
        <v>2</v>
      </c>
      <c r="L14" s="136"/>
      <c r="M14" s="88">
        <f>+AH14+BC14+BX14</f>
        <v>2</v>
      </c>
      <c r="N14" s="137">
        <f>M14</f>
        <v>2</v>
      </c>
      <c r="O14" s="136"/>
      <c r="P14" s="88">
        <f>+AK14+BF14+CA14</f>
        <v>0</v>
      </c>
      <c r="Q14" s="137">
        <f>P14</f>
        <v>0</v>
      </c>
      <c r="R14" s="136"/>
      <c r="S14" s="88">
        <f>+AN14+BI14+CD14</f>
        <v>0</v>
      </c>
      <c r="T14" s="137">
        <f>S14</f>
        <v>0</v>
      </c>
      <c r="U14" s="136"/>
      <c r="V14" s="88">
        <f>+AQ14+BL14+CG14</f>
        <v>2</v>
      </c>
      <c r="W14" s="125">
        <f>V14</f>
        <v>2</v>
      </c>
      <c r="X14" s="196"/>
      <c r="Y14" s="77">
        <v>2</v>
      </c>
      <c r="Z14" s="173">
        <f>Y14</f>
        <v>2</v>
      </c>
      <c r="AA14" s="157"/>
      <c r="AB14" s="77"/>
      <c r="AC14" s="173">
        <f>AB14</f>
        <v>0</v>
      </c>
      <c r="AD14" s="182"/>
      <c r="AE14" s="88">
        <f>+Y14+AB14</f>
        <v>2</v>
      </c>
      <c r="AF14" s="158">
        <f>AE14</f>
        <v>2</v>
      </c>
      <c r="AG14" s="157"/>
      <c r="AH14" s="77">
        <v>2</v>
      </c>
      <c r="AI14" s="173">
        <f>AH14</f>
        <v>2</v>
      </c>
      <c r="AJ14" s="157"/>
      <c r="AK14" s="77"/>
      <c r="AL14" s="173">
        <f>AK14</f>
        <v>0</v>
      </c>
      <c r="AM14" s="157"/>
      <c r="AN14" s="77"/>
      <c r="AO14" s="173">
        <f>AN14</f>
        <v>0</v>
      </c>
      <c r="AP14" s="182"/>
      <c r="AQ14" s="88">
        <f>+AH14+AK14-AN14</f>
        <v>2</v>
      </c>
      <c r="AR14" s="197">
        <f>AQ14</f>
        <v>2</v>
      </c>
      <c r="AS14" s="196"/>
      <c r="AT14" s="77"/>
      <c r="AU14" s="173">
        <f>AT14</f>
        <v>0</v>
      </c>
      <c r="AV14" s="157"/>
      <c r="AW14" s="77"/>
      <c r="AX14" s="173">
        <f>AW14</f>
        <v>0</v>
      </c>
      <c r="AY14" s="182"/>
      <c r="AZ14" s="88">
        <f>+AT14+AW14</f>
        <v>0</v>
      </c>
      <c r="BA14" s="158">
        <f>AZ14</f>
        <v>0</v>
      </c>
      <c r="BB14" s="157"/>
      <c r="BC14" s="77"/>
      <c r="BD14" s="173">
        <f>BC14</f>
        <v>0</v>
      </c>
      <c r="BE14" s="157"/>
      <c r="BF14" s="77"/>
      <c r="BG14" s="173">
        <f>BF14</f>
        <v>0</v>
      </c>
      <c r="BH14" s="157"/>
      <c r="BI14" s="77"/>
      <c r="BJ14" s="173">
        <f>BI14</f>
        <v>0</v>
      </c>
      <c r="BK14" s="182"/>
      <c r="BL14" s="88">
        <f>+BC14+BF14-BI14</f>
        <v>0</v>
      </c>
      <c r="BM14" s="197">
        <f>BL14</f>
        <v>0</v>
      </c>
      <c r="BN14" s="196"/>
      <c r="BO14" s="77"/>
      <c r="BP14" s="173">
        <f>BO14</f>
        <v>0</v>
      </c>
      <c r="BQ14" s="157"/>
      <c r="BR14" s="77"/>
      <c r="BS14" s="173">
        <f>BR14</f>
        <v>0</v>
      </c>
      <c r="BT14" s="182"/>
      <c r="BU14" s="88">
        <f>+BO14+BR14</f>
        <v>0</v>
      </c>
      <c r="BV14" s="158">
        <f>BU14</f>
        <v>0</v>
      </c>
      <c r="BW14" s="157"/>
      <c r="BX14" s="77"/>
      <c r="BY14" s="173">
        <f>BX14</f>
        <v>0</v>
      </c>
      <c r="BZ14" s="157"/>
      <c r="CA14" s="77"/>
      <c r="CB14" s="173">
        <f>CA14</f>
        <v>0</v>
      </c>
      <c r="CC14" s="157"/>
      <c r="CD14" s="77"/>
      <c r="CE14" s="173">
        <f>CD14</f>
        <v>0</v>
      </c>
      <c r="CF14" s="182"/>
      <c r="CG14" s="88">
        <f>+BX14+CA14-CD14</f>
        <v>0</v>
      </c>
      <c r="CH14" s="197">
        <f>CG14</f>
        <v>0</v>
      </c>
    </row>
    <row r="15" spans="1:86" ht="15.75" thickBot="1">
      <c r="A15" s="359"/>
      <c r="B15" s="112" t="s">
        <v>7</v>
      </c>
      <c r="C15" s="139">
        <f>+X15+AS15+BN15</f>
        <v>11</v>
      </c>
      <c r="D15" s="89">
        <f>+Y15+AT15+BO15</f>
        <v>0</v>
      </c>
      <c r="E15" s="105">
        <f>SUM(C15:D15)</f>
        <v>11</v>
      </c>
      <c r="F15" s="138">
        <f>+AA15+AV15+BQ15</f>
        <v>0</v>
      </c>
      <c r="G15" s="89">
        <f>+AB15+AW15+BR15</f>
        <v>0</v>
      </c>
      <c r="H15" s="140">
        <f>SUM(F15:G15)</f>
        <v>0</v>
      </c>
      <c r="I15" s="138">
        <f>+AD15+AY15+BT15</f>
        <v>11</v>
      </c>
      <c r="J15" s="89">
        <f>+AE15+AZ15+BU15</f>
        <v>0</v>
      </c>
      <c r="K15" s="140">
        <f>SUM(I15:J15)</f>
        <v>11</v>
      </c>
      <c r="L15" s="138">
        <f>+AG15+BB15+BW15</f>
        <v>11</v>
      </c>
      <c r="M15" s="89">
        <f>+AH15+BC15+BX15</f>
        <v>0</v>
      </c>
      <c r="N15" s="140">
        <f>SUM(L15:M15)</f>
        <v>11</v>
      </c>
      <c r="O15" s="138">
        <f>+AJ15+BE15+BZ15</f>
        <v>0</v>
      </c>
      <c r="P15" s="89">
        <f>+AK15+BF15+CA15</f>
        <v>0</v>
      </c>
      <c r="Q15" s="140">
        <f>SUM(O15:P15)</f>
        <v>0</v>
      </c>
      <c r="R15" s="138">
        <f>+AM15+BH15+CC15</f>
        <v>0</v>
      </c>
      <c r="S15" s="89">
        <f>+AN15+BI15+CD15</f>
        <v>0</v>
      </c>
      <c r="T15" s="140">
        <f>SUM(R15:S15)</f>
        <v>0</v>
      </c>
      <c r="U15" s="138">
        <f>+AP15+BK15+CF15</f>
        <v>11</v>
      </c>
      <c r="V15" s="89">
        <f>+AQ15+BL15+CG15</f>
        <v>0</v>
      </c>
      <c r="W15" s="127">
        <f>SUM(U15:V15)</f>
        <v>11</v>
      </c>
      <c r="X15" s="198">
        <v>11</v>
      </c>
      <c r="Y15" s="84"/>
      <c r="Z15" s="174">
        <f>SUM(X15:Y15)</f>
        <v>11</v>
      </c>
      <c r="AA15" s="159"/>
      <c r="AB15" s="84"/>
      <c r="AC15" s="174">
        <f>SUM(AA15:AB15)</f>
        <v>0</v>
      </c>
      <c r="AD15" s="138">
        <f>+X15+AA15</f>
        <v>11</v>
      </c>
      <c r="AE15" s="89">
        <f>+Y15+AB15</f>
        <v>0</v>
      </c>
      <c r="AF15" s="160">
        <f>SUM(AD15:AE15)</f>
        <v>11</v>
      </c>
      <c r="AG15" s="159">
        <v>11</v>
      </c>
      <c r="AH15" s="84"/>
      <c r="AI15" s="174">
        <f>SUM(AG15:AH15)</f>
        <v>11</v>
      </c>
      <c r="AJ15" s="159"/>
      <c r="AK15" s="84"/>
      <c r="AL15" s="174">
        <f>SUM(AJ15:AK15)</f>
        <v>0</v>
      </c>
      <c r="AM15" s="159"/>
      <c r="AN15" s="84"/>
      <c r="AO15" s="174">
        <f>SUM(AM15:AN15)</f>
        <v>0</v>
      </c>
      <c r="AP15" s="138">
        <f>+AG15+AJ15-AM15</f>
        <v>11</v>
      </c>
      <c r="AQ15" s="89">
        <f>+AH15+AK15-AN15</f>
        <v>0</v>
      </c>
      <c r="AR15" s="199">
        <f>SUM(AP15:AQ15)</f>
        <v>11</v>
      </c>
      <c r="AS15" s="198"/>
      <c r="AT15" s="84"/>
      <c r="AU15" s="174">
        <f>SUM(AS15:AT15)</f>
        <v>0</v>
      </c>
      <c r="AV15" s="159"/>
      <c r="AW15" s="84"/>
      <c r="AX15" s="174">
        <f>SUM(AV15:AW15)</f>
        <v>0</v>
      </c>
      <c r="AY15" s="138">
        <f>+AS15+AV15</f>
        <v>0</v>
      </c>
      <c r="AZ15" s="89">
        <f>+AT15+AW15</f>
        <v>0</v>
      </c>
      <c r="BA15" s="160">
        <f>SUM(AY15:AZ15)</f>
        <v>0</v>
      </c>
      <c r="BB15" s="159"/>
      <c r="BC15" s="84"/>
      <c r="BD15" s="174">
        <f>SUM(BB15:BC15)</f>
        <v>0</v>
      </c>
      <c r="BE15" s="159"/>
      <c r="BF15" s="84"/>
      <c r="BG15" s="174">
        <f>SUM(BE15:BF15)</f>
        <v>0</v>
      </c>
      <c r="BH15" s="159"/>
      <c r="BI15" s="84"/>
      <c r="BJ15" s="174">
        <f>SUM(BH15:BI15)</f>
        <v>0</v>
      </c>
      <c r="BK15" s="138">
        <f>+BB15+BE15-BH15</f>
        <v>0</v>
      </c>
      <c r="BL15" s="89">
        <f>+BC15+BF15-BI15</f>
        <v>0</v>
      </c>
      <c r="BM15" s="199">
        <f>SUM(BK15:BL15)</f>
        <v>0</v>
      </c>
      <c r="BN15" s="198"/>
      <c r="BO15" s="84"/>
      <c r="BP15" s="174">
        <f>SUM(BN15:BO15)</f>
        <v>0</v>
      </c>
      <c r="BQ15" s="159"/>
      <c r="BR15" s="84"/>
      <c r="BS15" s="174">
        <f>SUM(BQ15:BR15)</f>
        <v>0</v>
      </c>
      <c r="BT15" s="138">
        <f>+BN15+BQ15</f>
        <v>0</v>
      </c>
      <c r="BU15" s="89">
        <f>+BO15+BR15</f>
        <v>0</v>
      </c>
      <c r="BV15" s="160">
        <f>SUM(BT15:BU15)</f>
        <v>0</v>
      </c>
      <c r="BW15" s="159"/>
      <c r="BX15" s="84"/>
      <c r="BY15" s="174">
        <f>SUM(BW15:BX15)</f>
        <v>0</v>
      </c>
      <c r="BZ15" s="159"/>
      <c r="CA15" s="84"/>
      <c r="CB15" s="174">
        <f>SUM(BZ15:CA15)</f>
        <v>0</v>
      </c>
      <c r="CC15" s="159"/>
      <c r="CD15" s="84"/>
      <c r="CE15" s="174">
        <f>SUM(CC15:CD15)</f>
        <v>0</v>
      </c>
      <c r="CF15" s="138">
        <f>+BW15+BZ15-CC15</f>
        <v>0</v>
      </c>
      <c r="CG15" s="89">
        <f>+BX15+CA15-CD15</f>
        <v>0</v>
      </c>
      <c r="CH15" s="199">
        <f>SUM(CF15:CG15)</f>
        <v>0</v>
      </c>
    </row>
    <row r="16" spans="1:86" ht="72.75">
      <c r="A16" s="359">
        <v>3</v>
      </c>
      <c r="B16" s="113" t="s">
        <v>50</v>
      </c>
      <c r="C16" s="190">
        <f t="shared" ref="C16:AH16" si="3">C17+C20+C23+C26+C29</f>
        <v>8</v>
      </c>
      <c r="D16" s="142">
        <f t="shared" si="3"/>
        <v>1</v>
      </c>
      <c r="E16" s="143">
        <f t="shared" si="3"/>
        <v>9</v>
      </c>
      <c r="F16" s="141">
        <f t="shared" si="3"/>
        <v>0</v>
      </c>
      <c r="G16" s="142">
        <f t="shared" si="3"/>
        <v>0</v>
      </c>
      <c r="H16" s="144">
        <f t="shared" si="3"/>
        <v>0</v>
      </c>
      <c r="I16" s="141">
        <f t="shared" si="3"/>
        <v>8</v>
      </c>
      <c r="J16" s="142">
        <f t="shared" si="3"/>
        <v>1</v>
      </c>
      <c r="K16" s="144">
        <f t="shared" si="3"/>
        <v>9</v>
      </c>
      <c r="L16" s="141">
        <f t="shared" si="3"/>
        <v>8</v>
      </c>
      <c r="M16" s="142">
        <f t="shared" si="3"/>
        <v>1</v>
      </c>
      <c r="N16" s="144">
        <f t="shared" si="3"/>
        <v>9</v>
      </c>
      <c r="O16" s="141">
        <f t="shared" si="3"/>
        <v>0</v>
      </c>
      <c r="P16" s="142">
        <f t="shared" si="3"/>
        <v>0</v>
      </c>
      <c r="Q16" s="144">
        <f t="shared" si="3"/>
        <v>0</v>
      </c>
      <c r="R16" s="141">
        <f t="shared" si="3"/>
        <v>0</v>
      </c>
      <c r="S16" s="142">
        <f t="shared" si="3"/>
        <v>0</v>
      </c>
      <c r="T16" s="144">
        <f t="shared" si="3"/>
        <v>0</v>
      </c>
      <c r="U16" s="141">
        <f t="shared" si="3"/>
        <v>8</v>
      </c>
      <c r="V16" s="142">
        <f t="shared" si="3"/>
        <v>1</v>
      </c>
      <c r="W16" s="191">
        <f t="shared" si="3"/>
        <v>9</v>
      </c>
      <c r="X16" s="194">
        <f t="shared" si="3"/>
        <v>8</v>
      </c>
      <c r="Y16" s="154">
        <f t="shared" si="3"/>
        <v>1</v>
      </c>
      <c r="Z16" s="172">
        <f t="shared" si="3"/>
        <v>9</v>
      </c>
      <c r="AA16" s="153">
        <f t="shared" si="3"/>
        <v>0</v>
      </c>
      <c r="AB16" s="154">
        <f t="shared" si="3"/>
        <v>0</v>
      </c>
      <c r="AC16" s="172">
        <f t="shared" si="3"/>
        <v>0</v>
      </c>
      <c r="AD16" s="181">
        <f t="shared" si="3"/>
        <v>8</v>
      </c>
      <c r="AE16" s="155">
        <f t="shared" si="3"/>
        <v>1</v>
      </c>
      <c r="AF16" s="156">
        <f t="shared" si="3"/>
        <v>9</v>
      </c>
      <c r="AG16" s="153">
        <f t="shared" si="3"/>
        <v>8</v>
      </c>
      <c r="AH16" s="154">
        <f t="shared" si="3"/>
        <v>1</v>
      </c>
      <c r="AI16" s="172">
        <f t="shared" ref="AI16:BN16" si="4">AI17+AI20+AI23+AI26+AI29</f>
        <v>9</v>
      </c>
      <c r="AJ16" s="153">
        <f t="shared" si="4"/>
        <v>0</v>
      </c>
      <c r="AK16" s="154">
        <f t="shared" si="4"/>
        <v>0</v>
      </c>
      <c r="AL16" s="172">
        <f t="shared" si="4"/>
        <v>0</v>
      </c>
      <c r="AM16" s="153">
        <f t="shared" si="4"/>
        <v>0</v>
      </c>
      <c r="AN16" s="154">
        <f t="shared" si="4"/>
        <v>0</v>
      </c>
      <c r="AO16" s="172">
        <f t="shared" si="4"/>
        <v>0</v>
      </c>
      <c r="AP16" s="181">
        <f t="shared" si="4"/>
        <v>8</v>
      </c>
      <c r="AQ16" s="155">
        <f t="shared" si="4"/>
        <v>1</v>
      </c>
      <c r="AR16" s="195">
        <f t="shared" si="4"/>
        <v>9</v>
      </c>
      <c r="AS16" s="194">
        <f t="shared" si="4"/>
        <v>0</v>
      </c>
      <c r="AT16" s="154">
        <f t="shared" si="4"/>
        <v>0</v>
      </c>
      <c r="AU16" s="172">
        <f t="shared" si="4"/>
        <v>0</v>
      </c>
      <c r="AV16" s="153">
        <f t="shared" si="4"/>
        <v>0</v>
      </c>
      <c r="AW16" s="154">
        <f t="shared" si="4"/>
        <v>0</v>
      </c>
      <c r="AX16" s="172">
        <f t="shared" si="4"/>
        <v>0</v>
      </c>
      <c r="AY16" s="181">
        <f t="shared" si="4"/>
        <v>0</v>
      </c>
      <c r="AZ16" s="155">
        <f t="shared" si="4"/>
        <v>0</v>
      </c>
      <c r="BA16" s="156">
        <f t="shared" si="4"/>
        <v>0</v>
      </c>
      <c r="BB16" s="153">
        <f t="shared" si="4"/>
        <v>0</v>
      </c>
      <c r="BC16" s="154">
        <f t="shared" si="4"/>
        <v>0</v>
      </c>
      <c r="BD16" s="172">
        <f t="shared" si="4"/>
        <v>0</v>
      </c>
      <c r="BE16" s="153">
        <f t="shared" si="4"/>
        <v>0</v>
      </c>
      <c r="BF16" s="154">
        <f t="shared" si="4"/>
        <v>0</v>
      </c>
      <c r="BG16" s="172">
        <f t="shared" si="4"/>
        <v>0</v>
      </c>
      <c r="BH16" s="153">
        <f t="shared" si="4"/>
        <v>0</v>
      </c>
      <c r="BI16" s="154">
        <f t="shared" si="4"/>
        <v>0</v>
      </c>
      <c r="BJ16" s="172">
        <f t="shared" si="4"/>
        <v>0</v>
      </c>
      <c r="BK16" s="181">
        <f t="shared" si="4"/>
        <v>0</v>
      </c>
      <c r="BL16" s="155">
        <f t="shared" si="4"/>
        <v>0</v>
      </c>
      <c r="BM16" s="195">
        <f t="shared" si="4"/>
        <v>0</v>
      </c>
      <c r="BN16" s="194">
        <f t="shared" si="4"/>
        <v>0</v>
      </c>
      <c r="BO16" s="154">
        <f t="shared" ref="BO16:CH16" si="5">BO17+BO20+BO23+BO26+BO29</f>
        <v>0</v>
      </c>
      <c r="BP16" s="172">
        <f t="shared" si="5"/>
        <v>0</v>
      </c>
      <c r="BQ16" s="153">
        <f t="shared" si="5"/>
        <v>0</v>
      </c>
      <c r="BR16" s="154">
        <f t="shared" si="5"/>
        <v>0</v>
      </c>
      <c r="BS16" s="172">
        <f t="shared" si="5"/>
        <v>0</v>
      </c>
      <c r="BT16" s="181">
        <f t="shared" si="5"/>
        <v>0</v>
      </c>
      <c r="BU16" s="155">
        <f t="shared" si="5"/>
        <v>0</v>
      </c>
      <c r="BV16" s="156">
        <f t="shared" si="5"/>
        <v>0</v>
      </c>
      <c r="BW16" s="153">
        <f t="shared" si="5"/>
        <v>0</v>
      </c>
      <c r="BX16" s="154">
        <f t="shared" si="5"/>
        <v>0</v>
      </c>
      <c r="BY16" s="172">
        <f t="shared" si="5"/>
        <v>0</v>
      </c>
      <c r="BZ16" s="153">
        <f t="shared" si="5"/>
        <v>0</v>
      </c>
      <c r="CA16" s="154">
        <f t="shared" si="5"/>
        <v>0</v>
      </c>
      <c r="CB16" s="172">
        <f t="shared" si="5"/>
        <v>0</v>
      </c>
      <c r="CC16" s="153">
        <f t="shared" si="5"/>
        <v>0</v>
      </c>
      <c r="CD16" s="154">
        <f t="shared" si="5"/>
        <v>0</v>
      </c>
      <c r="CE16" s="172">
        <f t="shared" si="5"/>
        <v>0</v>
      </c>
      <c r="CF16" s="181">
        <f t="shared" si="5"/>
        <v>0</v>
      </c>
      <c r="CG16" s="155">
        <f t="shared" si="5"/>
        <v>0</v>
      </c>
      <c r="CH16" s="195">
        <f t="shared" si="5"/>
        <v>0</v>
      </c>
    </row>
    <row r="17" spans="1:86" ht="42.75">
      <c r="A17" s="359"/>
      <c r="B17" s="114" t="s">
        <v>143</v>
      </c>
      <c r="C17" s="126">
        <f t="shared" ref="C17:AH17" si="6">C18+C19</f>
        <v>8</v>
      </c>
      <c r="D17" s="102">
        <f t="shared" si="6"/>
        <v>1</v>
      </c>
      <c r="E17" s="103">
        <f t="shared" si="6"/>
        <v>9</v>
      </c>
      <c r="F17" s="145">
        <f t="shared" si="6"/>
        <v>0</v>
      </c>
      <c r="G17" s="102">
        <f t="shared" si="6"/>
        <v>0</v>
      </c>
      <c r="H17" s="137">
        <f t="shared" si="6"/>
        <v>0</v>
      </c>
      <c r="I17" s="145">
        <f t="shared" si="6"/>
        <v>8</v>
      </c>
      <c r="J17" s="102">
        <f t="shared" si="6"/>
        <v>1</v>
      </c>
      <c r="K17" s="137">
        <f t="shared" si="6"/>
        <v>9</v>
      </c>
      <c r="L17" s="145">
        <f t="shared" si="6"/>
        <v>8</v>
      </c>
      <c r="M17" s="102">
        <f t="shared" si="6"/>
        <v>1</v>
      </c>
      <c r="N17" s="137">
        <f t="shared" si="6"/>
        <v>9</v>
      </c>
      <c r="O17" s="145">
        <f t="shared" si="6"/>
        <v>0</v>
      </c>
      <c r="P17" s="102">
        <f t="shared" si="6"/>
        <v>0</v>
      </c>
      <c r="Q17" s="137">
        <f t="shared" si="6"/>
        <v>0</v>
      </c>
      <c r="R17" s="145">
        <f t="shared" si="6"/>
        <v>0</v>
      </c>
      <c r="S17" s="102">
        <f t="shared" si="6"/>
        <v>0</v>
      </c>
      <c r="T17" s="137">
        <f t="shared" si="6"/>
        <v>0</v>
      </c>
      <c r="U17" s="145">
        <f t="shared" si="6"/>
        <v>8</v>
      </c>
      <c r="V17" s="102">
        <f t="shared" si="6"/>
        <v>1</v>
      </c>
      <c r="W17" s="125">
        <f t="shared" si="6"/>
        <v>9</v>
      </c>
      <c r="X17" s="200">
        <f t="shared" si="6"/>
        <v>8</v>
      </c>
      <c r="Y17" s="2">
        <f t="shared" si="6"/>
        <v>1</v>
      </c>
      <c r="Z17" s="173">
        <f t="shared" si="6"/>
        <v>9</v>
      </c>
      <c r="AA17" s="161">
        <f t="shared" si="6"/>
        <v>0</v>
      </c>
      <c r="AB17" s="2">
        <f t="shared" si="6"/>
        <v>0</v>
      </c>
      <c r="AC17" s="173">
        <f t="shared" si="6"/>
        <v>0</v>
      </c>
      <c r="AD17" s="183">
        <f t="shared" si="6"/>
        <v>8</v>
      </c>
      <c r="AE17" s="88">
        <f t="shared" si="6"/>
        <v>1</v>
      </c>
      <c r="AF17" s="158">
        <f t="shared" si="6"/>
        <v>9</v>
      </c>
      <c r="AG17" s="161">
        <f t="shared" si="6"/>
        <v>8</v>
      </c>
      <c r="AH17" s="2">
        <f t="shared" si="6"/>
        <v>1</v>
      </c>
      <c r="AI17" s="173">
        <f t="shared" ref="AI17:BN17" si="7">AI18+AI19</f>
        <v>9</v>
      </c>
      <c r="AJ17" s="161">
        <f t="shared" si="7"/>
        <v>0</v>
      </c>
      <c r="AK17" s="2">
        <f t="shared" si="7"/>
        <v>0</v>
      </c>
      <c r="AL17" s="173">
        <f t="shared" si="7"/>
        <v>0</v>
      </c>
      <c r="AM17" s="161">
        <f t="shared" si="7"/>
        <v>0</v>
      </c>
      <c r="AN17" s="2">
        <f t="shared" si="7"/>
        <v>0</v>
      </c>
      <c r="AO17" s="173">
        <f t="shared" si="7"/>
        <v>0</v>
      </c>
      <c r="AP17" s="183">
        <f t="shared" si="7"/>
        <v>8</v>
      </c>
      <c r="AQ17" s="88">
        <f t="shared" si="7"/>
        <v>1</v>
      </c>
      <c r="AR17" s="197">
        <f t="shared" si="7"/>
        <v>9</v>
      </c>
      <c r="AS17" s="200">
        <f t="shared" si="7"/>
        <v>0</v>
      </c>
      <c r="AT17" s="2">
        <f t="shared" si="7"/>
        <v>0</v>
      </c>
      <c r="AU17" s="173">
        <f t="shared" si="7"/>
        <v>0</v>
      </c>
      <c r="AV17" s="161">
        <f t="shared" si="7"/>
        <v>0</v>
      </c>
      <c r="AW17" s="2">
        <f t="shared" si="7"/>
        <v>0</v>
      </c>
      <c r="AX17" s="173">
        <f t="shared" si="7"/>
        <v>0</v>
      </c>
      <c r="AY17" s="183">
        <f t="shared" si="7"/>
        <v>0</v>
      </c>
      <c r="AZ17" s="88">
        <f t="shared" si="7"/>
        <v>0</v>
      </c>
      <c r="BA17" s="158">
        <f t="shared" si="7"/>
        <v>0</v>
      </c>
      <c r="BB17" s="161">
        <f t="shared" si="7"/>
        <v>0</v>
      </c>
      <c r="BC17" s="2">
        <f t="shared" si="7"/>
        <v>0</v>
      </c>
      <c r="BD17" s="173">
        <f t="shared" si="7"/>
        <v>0</v>
      </c>
      <c r="BE17" s="161">
        <f t="shared" si="7"/>
        <v>0</v>
      </c>
      <c r="BF17" s="2">
        <f t="shared" si="7"/>
        <v>0</v>
      </c>
      <c r="BG17" s="173">
        <f t="shared" si="7"/>
        <v>0</v>
      </c>
      <c r="BH17" s="161">
        <f t="shared" si="7"/>
        <v>0</v>
      </c>
      <c r="BI17" s="2">
        <f t="shared" si="7"/>
        <v>0</v>
      </c>
      <c r="BJ17" s="173">
        <f t="shared" si="7"/>
        <v>0</v>
      </c>
      <c r="BK17" s="183">
        <f t="shared" si="7"/>
        <v>0</v>
      </c>
      <c r="BL17" s="88">
        <f t="shared" si="7"/>
        <v>0</v>
      </c>
      <c r="BM17" s="197">
        <f t="shared" si="7"/>
        <v>0</v>
      </c>
      <c r="BN17" s="200">
        <f t="shared" si="7"/>
        <v>0</v>
      </c>
      <c r="BO17" s="2">
        <f t="shared" ref="BO17:CH17" si="8">BO18+BO19</f>
        <v>0</v>
      </c>
      <c r="BP17" s="173">
        <f t="shared" si="8"/>
        <v>0</v>
      </c>
      <c r="BQ17" s="161">
        <f t="shared" si="8"/>
        <v>0</v>
      </c>
      <c r="BR17" s="2">
        <f t="shared" si="8"/>
        <v>0</v>
      </c>
      <c r="BS17" s="173">
        <f t="shared" si="8"/>
        <v>0</v>
      </c>
      <c r="BT17" s="183">
        <f t="shared" si="8"/>
        <v>0</v>
      </c>
      <c r="BU17" s="88">
        <f t="shared" si="8"/>
        <v>0</v>
      </c>
      <c r="BV17" s="158">
        <f t="shared" si="8"/>
        <v>0</v>
      </c>
      <c r="BW17" s="161">
        <f t="shared" si="8"/>
        <v>0</v>
      </c>
      <c r="BX17" s="2">
        <f t="shared" si="8"/>
        <v>0</v>
      </c>
      <c r="BY17" s="173">
        <f t="shared" si="8"/>
        <v>0</v>
      </c>
      <c r="BZ17" s="161">
        <f t="shared" si="8"/>
        <v>0</v>
      </c>
      <c r="CA17" s="2">
        <f t="shared" si="8"/>
        <v>0</v>
      </c>
      <c r="CB17" s="173">
        <f t="shared" si="8"/>
        <v>0</v>
      </c>
      <c r="CC17" s="161">
        <f t="shared" si="8"/>
        <v>0</v>
      </c>
      <c r="CD17" s="2">
        <f t="shared" si="8"/>
        <v>0</v>
      </c>
      <c r="CE17" s="173">
        <f t="shared" si="8"/>
        <v>0</v>
      </c>
      <c r="CF17" s="183">
        <f t="shared" si="8"/>
        <v>0</v>
      </c>
      <c r="CG17" s="88">
        <f t="shared" si="8"/>
        <v>0</v>
      </c>
      <c r="CH17" s="197">
        <f t="shared" si="8"/>
        <v>0</v>
      </c>
    </row>
    <row r="18" spans="1:86">
      <c r="A18" s="359"/>
      <c r="B18" s="112" t="s">
        <v>6</v>
      </c>
      <c r="C18" s="124"/>
      <c r="D18" s="88">
        <f>+Y18+AT18+BO18</f>
        <v>1</v>
      </c>
      <c r="E18" s="103">
        <f>SUM(C18:D18)</f>
        <v>1</v>
      </c>
      <c r="F18" s="136"/>
      <c r="G18" s="88">
        <f>+AB18+AW18+BR18</f>
        <v>0</v>
      </c>
      <c r="H18" s="137">
        <f>SUM(F18:G18)</f>
        <v>0</v>
      </c>
      <c r="I18" s="136"/>
      <c r="J18" s="88">
        <f>+AE18+AZ18+BU18</f>
        <v>1</v>
      </c>
      <c r="K18" s="137">
        <f>SUM(I18:J18)</f>
        <v>1</v>
      </c>
      <c r="L18" s="136"/>
      <c r="M18" s="88">
        <f>+AH18+BC18+BX18</f>
        <v>1</v>
      </c>
      <c r="N18" s="137">
        <f>SUM(L18:M18)</f>
        <v>1</v>
      </c>
      <c r="O18" s="136"/>
      <c r="P18" s="88">
        <f>+AK18+BF18+CA18</f>
        <v>0</v>
      </c>
      <c r="Q18" s="137">
        <f>SUM(O18:P18)</f>
        <v>0</v>
      </c>
      <c r="R18" s="136"/>
      <c r="S18" s="88">
        <f>+AN18+BI18+CD18</f>
        <v>0</v>
      </c>
      <c r="T18" s="137">
        <f>SUM(R18:S18)</f>
        <v>0</v>
      </c>
      <c r="U18" s="136"/>
      <c r="V18" s="88">
        <f>+AQ18+BL18+CG18</f>
        <v>1</v>
      </c>
      <c r="W18" s="125">
        <f>SUM(U18:V18)</f>
        <v>1</v>
      </c>
      <c r="X18" s="196"/>
      <c r="Y18" s="77">
        <v>1</v>
      </c>
      <c r="Z18" s="173">
        <f>SUM(X18:Y18)</f>
        <v>1</v>
      </c>
      <c r="AA18" s="157"/>
      <c r="AB18" s="77"/>
      <c r="AC18" s="173">
        <f>SUM(AA18:AB18)</f>
        <v>0</v>
      </c>
      <c r="AD18" s="182"/>
      <c r="AE18" s="88">
        <f>+Y18+AB18</f>
        <v>1</v>
      </c>
      <c r="AF18" s="158">
        <f>SUM(AD18:AE18)</f>
        <v>1</v>
      </c>
      <c r="AG18" s="157"/>
      <c r="AH18" s="77">
        <v>1</v>
      </c>
      <c r="AI18" s="173">
        <f>SUM(AG18:AH18)</f>
        <v>1</v>
      </c>
      <c r="AJ18" s="157"/>
      <c r="AK18" s="77"/>
      <c r="AL18" s="173">
        <f>SUM(AJ18:AK18)</f>
        <v>0</v>
      </c>
      <c r="AM18" s="157"/>
      <c r="AN18" s="77"/>
      <c r="AO18" s="173">
        <f>SUM(AM18:AN18)</f>
        <v>0</v>
      </c>
      <c r="AP18" s="182"/>
      <c r="AQ18" s="88">
        <f>+AH18+AK18-AN18</f>
        <v>1</v>
      </c>
      <c r="AR18" s="197">
        <f>SUM(AP18:AQ18)</f>
        <v>1</v>
      </c>
      <c r="AS18" s="196"/>
      <c r="AT18" s="77"/>
      <c r="AU18" s="173">
        <f>SUM(AS18:AT18)</f>
        <v>0</v>
      </c>
      <c r="AV18" s="157"/>
      <c r="AW18" s="77"/>
      <c r="AX18" s="173">
        <f>SUM(AV18:AW18)</f>
        <v>0</v>
      </c>
      <c r="AY18" s="182"/>
      <c r="AZ18" s="88">
        <f>+AT18+AW18</f>
        <v>0</v>
      </c>
      <c r="BA18" s="158">
        <f>SUM(AY18:AZ18)</f>
        <v>0</v>
      </c>
      <c r="BB18" s="157"/>
      <c r="BC18" s="77"/>
      <c r="BD18" s="173">
        <f>SUM(BB18:BC18)</f>
        <v>0</v>
      </c>
      <c r="BE18" s="157"/>
      <c r="BF18" s="77"/>
      <c r="BG18" s="173">
        <f>SUM(BE18:BF18)</f>
        <v>0</v>
      </c>
      <c r="BH18" s="157"/>
      <c r="BI18" s="77"/>
      <c r="BJ18" s="173">
        <f>SUM(BH18:BI18)</f>
        <v>0</v>
      </c>
      <c r="BK18" s="182"/>
      <c r="BL18" s="88">
        <f>+BC18+BF18-BI18</f>
        <v>0</v>
      </c>
      <c r="BM18" s="197">
        <f>SUM(BK18:BL18)</f>
        <v>0</v>
      </c>
      <c r="BN18" s="196"/>
      <c r="BO18" s="77"/>
      <c r="BP18" s="173">
        <f>SUM(BN18:BO18)</f>
        <v>0</v>
      </c>
      <c r="BQ18" s="157"/>
      <c r="BR18" s="77"/>
      <c r="BS18" s="173">
        <f>SUM(BQ18:BR18)</f>
        <v>0</v>
      </c>
      <c r="BT18" s="182"/>
      <c r="BU18" s="88">
        <f>+BO18+BR18</f>
        <v>0</v>
      </c>
      <c r="BV18" s="158">
        <f>SUM(BT18:BU18)</f>
        <v>0</v>
      </c>
      <c r="BW18" s="157"/>
      <c r="BX18" s="77"/>
      <c r="BY18" s="173">
        <f>SUM(BW18:BX18)</f>
        <v>0</v>
      </c>
      <c r="BZ18" s="157"/>
      <c r="CA18" s="77"/>
      <c r="CB18" s="173">
        <f>SUM(BZ18:CA18)</f>
        <v>0</v>
      </c>
      <c r="CC18" s="157"/>
      <c r="CD18" s="77"/>
      <c r="CE18" s="173">
        <f>SUM(CC18:CD18)</f>
        <v>0</v>
      </c>
      <c r="CF18" s="182"/>
      <c r="CG18" s="88">
        <f>+BX18+CA18-CD18</f>
        <v>0</v>
      </c>
      <c r="CH18" s="197">
        <f>SUM(CF18:CG18)</f>
        <v>0</v>
      </c>
    </row>
    <row r="19" spans="1:86" ht="15.75" thickBot="1">
      <c r="A19" s="359"/>
      <c r="B19" s="115" t="s">
        <v>7</v>
      </c>
      <c r="C19" s="139">
        <f>+X19+AS19+BN19</f>
        <v>8</v>
      </c>
      <c r="D19" s="89">
        <f>+Y19+AT19+BO19</f>
        <v>0</v>
      </c>
      <c r="E19" s="105">
        <f>SUM(C19:D19)</f>
        <v>8</v>
      </c>
      <c r="F19" s="138">
        <f>+AA19+AV19+BQ19</f>
        <v>0</v>
      </c>
      <c r="G19" s="89">
        <f>+AB19+AW19+BR19</f>
        <v>0</v>
      </c>
      <c r="H19" s="140">
        <f>SUM(F19:G19)</f>
        <v>0</v>
      </c>
      <c r="I19" s="138">
        <f>+AD19+AY19+BT19</f>
        <v>8</v>
      </c>
      <c r="J19" s="89">
        <f>+AE19+AZ19+BU19</f>
        <v>0</v>
      </c>
      <c r="K19" s="140">
        <f>SUM(I19:J19)</f>
        <v>8</v>
      </c>
      <c r="L19" s="138">
        <f>+AG19+BB19+BW19</f>
        <v>8</v>
      </c>
      <c r="M19" s="89">
        <f>+AH19+BC19+BX19</f>
        <v>0</v>
      </c>
      <c r="N19" s="140">
        <f>SUM(L19:M19)</f>
        <v>8</v>
      </c>
      <c r="O19" s="138">
        <f>+AJ19+BE19+BZ19</f>
        <v>0</v>
      </c>
      <c r="P19" s="89">
        <f>+AK19+BF19+CA19</f>
        <v>0</v>
      </c>
      <c r="Q19" s="140">
        <f>SUM(O19:P19)</f>
        <v>0</v>
      </c>
      <c r="R19" s="138">
        <f>+AM19+BH19+CC19</f>
        <v>0</v>
      </c>
      <c r="S19" s="89">
        <f>+AN19+BI19+CD19</f>
        <v>0</v>
      </c>
      <c r="T19" s="140">
        <f>SUM(R19:S19)</f>
        <v>0</v>
      </c>
      <c r="U19" s="138">
        <f>+AP19+BK19+CF19</f>
        <v>8</v>
      </c>
      <c r="V19" s="89">
        <f>+AQ19+BL19+CG19</f>
        <v>0</v>
      </c>
      <c r="W19" s="127">
        <f>SUM(U19:V19)</f>
        <v>8</v>
      </c>
      <c r="X19" s="198">
        <v>8</v>
      </c>
      <c r="Y19" s="84"/>
      <c r="Z19" s="174">
        <f>SUM(X19:Y19)</f>
        <v>8</v>
      </c>
      <c r="AA19" s="159"/>
      <c r="AB19" s="84"/>
      <c r="AC19" s="174">
        <f>SUM(AA19:AB19)</f>
        <v>0</v>
      </c>
      <c r="AD19" s="138">
        <f>+X19+AA19</f>
        <v>8</v>
      </c>
      <c r="AE19" s="89">
        <f>+Y19+AB19</f>
        <v>0</v>
      </c>
      <c r="AF19" s="160">
        <f>SUM(AD19:AE19)</f>
        <v>8</v>
      </c>
      <c r="AG19" s="159">
        <v>8</v>
      </c>
      <c r="AH19" s="84"/>
      <c r="AI19" s="174">
        <f>SUM(AG19:AH19)</f>
        <v>8</v>
      </c>
      <c r="AJ19" s="159"/>
      <c r="AK19" s="84"/>
      <c r="AL19" s="174">
        <f>SUM(AJ19:AK19)</f>
        <v>0</v>
      </c>
      <c r="AM19" s="159"/>
      <c r="AN19" s="84"/>
      <c r="AO19" s="174">
        <f>SUM(AM19:AN19)</f>
        <v>0</v>
      </c>
      <c r="AP19" s="138">
        <f>+AG19+AJ19-AM19</f>
        <v>8</v>
      </c>
      <c r="AQ19" s="89">
        <f>+AH19+AK19-AN19</f>
        <v>0</v>
      </c>
      <c r="AR19" s="199">
        <f>SUM(AP19:AQ19)</f>
        <v>8</v>
      </c>
      <c r="AS19" s="198"/>
      <c r="AT19" s="84"/>
      <c r="AU19" s="174">
        <f>SUM(AS19:AT19)</f>
        <v>0</v>
      </c>
      <c r="AV19" s="159"/>
      <c r="AW19" s="84"/>
      <c r="AX19" s="174">
        <f>SUM(AV19:AW19)</f>
        <v>0</v>
      </c>
      <c r="AY19" s="138">
        <f>+AS19+AV19</f>
        <v>0</v>
      </c>
      <c r="AZ19" s="89">
        <f>+AT19+AW19</f>
        <v>0</v>
      </c>
      <c r="BA19" s="160">
        <f>SUM(AY19:AZ19)</f>
        <v>0</v>
      </c>
      <c r="BB19" s="159"/>
      <c r="BC19" s="84"/>
      <c r="BD19" s="174">
        <f>SUM(BB19:BC19)</f>
        <v>0</v>
      </c>
      <c r="BE19" s="159"/>
      <c r="BF19" s="84"/>
      <c r="BG19" s="174">
        <f>SUM(BE19:BF19)</f>
        <v>0</v>
      </c>
      <c r="BH19" s="159"/>
      <c r="BI19" s="84"/>
      <c r="BJ19" s="174">
        <f>SUM(BH19:BI19)</f>
        <v>0</v>
      </c>
      <c r="BK19" s="138">
        <f>+BB19+BE19-BH19</f>
        <v>0</v>
      </c>
      <c r="BL19" s="89">
        <f>+BC19+BF19-BI19</f>
        <v>0</v>
      </c>
      <c r="BM19" s="199">
        <f>SUM(BK19:BL19)</f>
        <v>0</v>
      </c>
      <c r="BN19" s="198"/>
      <c r="BO19" s="84"/>
      <c r="BP19" s="174">
        <f>SUM(BN19:BO19)</f>
        <v>0</v>
      </c>
      <c r="BQ19" s="159"/>
      <c r="BR19" s="84"/>
      <c r="BS19" s="174">
        <f>SUM(BQ19:BR19)</f>
        <v>0</v>
      </c>
      <c r="BT19" s="138">
        <f>+BN19+BQ19</f>
        <v>0</v>
      </c>
      <c r="BU19" s="89">
        <f>+BO19+BR19</f>
        <v>0</v>
      </c>
      <c r="BV19" s="160">
        <f>SUM(BT19:BU19)</f>
        <v>0</v>
      </c>
      <c r="BW19" s="159"/>
      <c r="BX19" s="84"/>
      <c r="BY19" s="174">
        <f>SUM(BW19:BX19)</f>
        <v>0</v>
      </c>
      <c r="BZ19" s="159"/>
      <c r="CA19" s="84"/>
      <c r="CB19" s="174">
        <f>SUM(BZ19:CA19)</f>
        <v>0</v>
      </c>
      <c r="CC19" s="159"/>
      <c r="CD19" s="84"/>
      <c r="CE19" s="174">
        <f>SUM(CC19:CD19)</f>
        <v>0</v>
      </c>
      <c r="CF19" s="138">
        <f>+BW19+BZ19-CC19</f>
        <v>0</v>
      </c>
      <c r="CG19" s="89">
        <f>+BX19+CA19-CD19</f>
        <v>0</v>
      </c>
      <c r="CH19" s="199">
        <f>SUM(CF19:CG19)</f>
        <v>0</v>
      </c>
    </row>
    <row r="20" spans="1:86">
      <c r="A20" s="359"/>
      <c r="B20" s="116" t="s">
        <v>45</v>
      </c>
      <c r="C20" s="192">
        <f t="shared" ref="C20:AH20" si="9">C21+C22</f>
        <v>0</v>
      </c>
      <c r="D20" s="133">
        <f t="shared" si="9"/>
        <v>0</v>
      </c>
      <c r="E20" s="134">
        <f t="shared" si="9"/>
        <v>0</v>
      </c>
      <c r="F20" s="132">
        <f t="shared" si="9"/>
        <v>0</v>
      </c>
      <c r="G20" s="133">
        <f t="shared" si="9"/>
        <v>0</v>
      </c>
      <c r="H20" s="135">
        <f t="shared" si="9"/>
        <v>0</v>
      </c>
      <c r="I20" s="132">
        <f t="shared" si="9"/>
        <v>0</v>
      </c>
      <c r="J20" s="133">
        <f t="shared" si="9"/>
        <v>0</v>
      </c>
      <c r="K20" s="135">
        <f t="shared" si="9"/>
        <v>0</v>
      </c>
      <c r="L20" s="132">
        <f t="shared" si="9"/>
        <v>0</v>
      </c>
      <c r="M20" s="133">
        <f t="shared" si="9"/>
        <v>0</v>
      </c>
      <c r="N20" s="135">
        <f t="shared" si="9"/>
        <v>0</v>
      </c>
      <c r="O20" s="132">
        <f t="shared" si="9"/>
        <v>0</v>
      </c>
      <c r="P20" s="133">
        <f t="shared" si="9"/>
        <v>0</v>
      </c>
      <c r="Q20" s="135">
        <f t="shared" si="9"/>
        <v>0</v>
      </c>
      <c r="R20" s="132">
        <f t="shared" si="9"/>
        <v>0</v>
      </c>
      <c r="S20" s="133">
        <f t="shared" si="9"/>
        <v>0</v>
      </c>
      <c r="T20" s="135">
        <f t="shared" si="9"/>
        <v>0</v>
      </c>
      <c r="U20" s="132">
        <f t="shared" si="9"/>
        <v>0</v>
      </c>
      <c r="V20" s="133">
        <f t="shared" si="9"/>
        <v>0</v>
      </c>
      <c r="W20" s="193">
        <f t="shared" si="9"/>
        <v>0</v>
      </c>
      <c r="X20" s="201">
        <f t="shared" si="9"/>
        <v>0</v>
      </c>
      <c r="Y20" s="163">
        <f t="shared" si="9"/>
        <v>0</v>
      </c>
      <c r="Z20" s="175">
        <f t="shared" si="9"/>
        <v>0</v>
      </c>
      <c r="AA20" s="162">
        <f t="shared" si="9"/>
        <v>0</v>
      </c>
      <c r="AB20" s="163">
        <f t="shared" si="9"/>
        <v>0</v>
      </c>
      <c r="AC20" s="175">
        <f t="shared" si="9"/>
        <v>0</v>
      </c>
      <c r="AD20" s="184">
        <f t="shared" si="9"/>
        <v>0</v>
      </c>
      <c r="AE20" s="164">
        <f t="shared" si="9"/>
        <v>0</v>
      </c>
      <c r="AF20" s="165">
        <f t="shared" si="9"/>
        <v>0</v>
      </c>
      <c r="AG20" s="162">
        <f t="shared" si="9"/>
        <v>0</v>
      </c>
      <c r="AH20" s="163">
        <f t="shared" si="9"/>
        <v>0</v>
      </c>
      <c r="AI20" s="175">
        <f t="shared" ref="AI20:BN20" si="10">AI21+AI22</f>
        <v>0</v>
      </c>
      <c r="AJ20" s="162">
        <f t="shared" si="10"/>
        <v>0</v>
      </c>
      <c r="AK20" s="163">
        <f t="shared" si="10"/>
        <v>0</v>
      </c>
      <c r="AL20" s="175">
        <f t="shared" si="10"/>
        <v>0</v>
      </c>
      <c r="AM20" s="162">
        <f t="shared" si="10"/>
        <v>0</v>
      </c>
      <c r="AN20" s="163">
        <f t="shared" si="10"/>
        <v>0</v>
      </c>
      <c r="AO20" s="175">
        <f t="shared" si="10"/>
        <v>0</v>
      </c>
      <c r="AP20" s="184">
        <f t="shared" si="10"/>
        <v>0</v>
      </c>
      <c r="AQ20" s="164">
        <f t="shared" si="10"/>
        <v>0</v>
      </c>
      <c r="AR20" s="202">
        <f t="shared" si="10"/>
        <v>0</v>
      </c>
      <c r="AS20" s="201">
        <f t="shared" si="10"/>
        <v>0</v>
      </c>
      <c r="AT20" s="163">
        <f t="shared" si="10"/>
        <v>0</v>
      </c>
      <c r="AU20" s="175">
        <f t="shared" si="10"/>
        <v>0</v>
      </c>
      <c r="AV20" s="162">
        <f t="shared" si="10"/>
        <v>0</v>
      </c>
      <c r="AW20" s="163">
        <f t="shared" si="10"/>
        <v>0</v>
      </c>
      <c r="AX20" s="175">
        <f t="shared" si="10"/>
        <v>0</v>
      </c>
      <c r="AY20" s="184">
        <f t="shared" si="10"/>
        <v>0</v>
      </c>
      <c r="AZ20" s="164">
        <f t="shared" si="10"/>
        <v>0</v>
      </c>
      <c r="BA20" s="165">
        <f t="shared" si="10"/>
        <v>0</v>
      </c>
      <c r="BB20" s="162">
        <f t="shared" si="10"/>
        <v>0</v>
      </c>
      <c r="BC20" s="163">
        <f t="shared" si="10"/>
        <v>0</v>
      </c>
      <c r="BD20" s="175">
        <f t="shared" si="10"/>
        <v>0</v>
      </c>
      <c r="BE20" s="162">
        <f t="shared" si="10"/>
        <v>0</v>
      </c>
      <c r="BF20" s="163">
        <f t="shared" si="10"/>
        <v>0</v>
      </c>
      <c r="BG20" s="175">
        <f t="shared" si="10"/>
        <v>0</v>
      </c>
      <c r="BH20" s="162">
        <f t="shared" si="10"/>
        <v>0</v>
      </c>
      <c r="BI20" s="163">
        <f t="shared" si="10"/>
        <v>0</v>
      </c>
      <c r="BJ20" s="175">
        <f t="shared" si="10"/>
        <v>0</v>
      </c>
      <c r="BK20" s="184">
        <f t="shared" si="10"/>
        <v>0</v>
      </c>
      <c r="BL20" s="164">
        <f t="shared" si="10"/>
        <v>0</v>
      </c>
      <c r="BM20" s="202">
        <f t="shared" si="10"/>
        <v>0</v>
      </c>
      <c r="BN20" s="201">
        <f t="shared" si="10"/>
        <v>0</v>
      </c>
      <c r="BO20" s="163">
        <f t="shared" ref="BO20:CH20" si="11">BO21+BO22</f>
        <v>0</v>
      </c>
      <c r="BP20" s="175">
        <f t="shared" si="11"/>
        <v>0</v>
      </c>
      <c r="BQ20" s="162">
        <f t="shared" si="11"/>
        <v>0</v>
      </c>
      <c r="BR20" s="163">
        <f t="shared" si="11"/>
        <v>0</v>
      </c>
      <c r="BS20" s="175">
        <f t="shared" si="11"/>
        <v>0</v>
      </c>
      <c r="BT20" s="184">
        <f t="shared" si="11"/>
        <v>0</v>
      </c>
      <c r="BU20" s="164">
        <f t="shared" si="11"/>
        <v>0</v>
      </c>
      <c r="BV20" s="165">
        <f t="shared" si="11"/>
        <v>0</v>
      </c>
      <c r="BW20" s="162">
        <f t="shared" si="11"/>
        <v>0</v>
      </c>
      <c r="BX20" s="163">
        <f t="shared" si="11"/>
        <v>0</v>
      </c>
      <c r="BY20" s="175">
        <f t="shared" si="11"/>
        <v>0</v>
      </c>
      <c r="BZ20" s="162">
        <f t="shared" si="11"/>
        <v>0</v>
      </c>
      <c r="CA20" s="163">
        <f t="shared" si="11"/>
        <v>0</v>
      </c>
      <c r="CB20" s="175">
        <f t="shared" si="11"/>
        <v>0</v>
      </c>
      <c r="CC20" s="162">
        <f t="shared" si="11"/>
        <v>0</v>
      </c>
      <c r="CD20" s="163">
        <f t="shared" si="11"/>
        <v>0</v>
      </c>
      <c r="CE20" s="175">
        <f t="shared" si="11"/>
        <v>0</v>
      </c>
      <c r="CF20" s="184">
        <f t="shared" si="11"/>
        <v>0</v>
      </c>
      <c r="CG20" s="164">
        <f t="shared" si="11"/>
        <v>0</v>
      </c>
      <c r="CH20" s="202">
        <f t="shared" si="11"/>
        <v>0</v>
      </c>
    </row>
    <row r="21" spans="1:86">
      <c r="A21" s="359"/>
      <c r="B21" s="112" t="s">
        <v>6</v>
      </c>
      <c r="C21" s="124"/>
      <c r="D21" s="88">
        <f>+Y21+AT21+BO21</f>
        <v>0</v>
      </c>
      <c r="E21" s="103">
        <f>SUM(C21:D21)</f>
        <v>0</v>
      </c>
      <c r="F21" s="136"/>
      <c r="G21" s="88">
        <f>+AB21+AW21+BR21</f>
        <v>0</v>
      </c>
      <c r="H21" s="137">
        <f>SUM(F21:G21)</f>
        <v>0</v>
      </c>
      <c r="I21" s="136"/>
      <c r="J21" s="88">
        <f>+AE21+AZ21+BU21</f>
        <v>0</v>
      </c>
      <c r="K21" s="137">
        <f>SUM(I21:J21)</f>
        <v>0</v>
      </c>
      <c r="L21" s="136"/>
      <c r="M21" s="88">
        <f>+AH21+BC21+BX21</f>
        <v>0</v>
      </c>
      <c r="N21" s="137">
        <f>SUM(L21:M21)</f>
        <v>0</v>
      </c>
      <c r="O21" s="136"/>
      <c r="P21" s="88">
        <f>+AK21+BF21+CA21</f>
        <v>0</v>
      </c>
      <c r="Q21" s="137">
        <f>SUM(O21:P21)</f>
        <v>0</v>
      </c>
      <c r="R21" s="136"/>
      <c r="S21" s="88">
        <f>+AN21+BI21+CD21</f>
        <v>0</v>
      </c>
      <c r="T21" s="137">
        <f>SUM(R21:S21)</f>
        <v>0</v>
      </c>
      <c r="U21" s="136"/>
      <c r="V21" s="88">
        <f>+AQ21+BL21+CG21</f>
        <v>0</v>
      </c>
      <c r="W21" s="125">
        <f>SUM(U21:V21)</f>
        <v>0</v>
      </c>
      <c r="X21" s="196"/>
      <c r="Y21" s="77"/>
      <c r="Z21" s="173">
        <f>SUM(X21:Y21)</f>
        <v>0</v>
      </c>
      <c r="AA21" s="157"/>
      <c r="AB21" s="77"/>
      <c r="AC21" s="173">
        <f>SUM(AA21:AB21)</f>
        <v>0</v>
      </c>
      <c r="AD21" s="182"/>
      <c r="AE21" s="88">
        <f>+Y21+AB21</f>
        <v>0</v>
      </c>
      <c r="AF21" s="158">
        <f>SUM(AD21:AE21)</f>
        <v>0</v>
      </c>
      <c r="AG21" s="157"/>
      <c r="AH21" s="77"/>
      <c r="AI21" s="173">
        <f>SUM(AG21:AH21)</f>
        <v>0</v>
      </c>
      <c r="AJ21" s="157"/>
      <c r="AK21" s="77"/>
      <c r="AL21" s="173">
        <f>SUM(AJ21:AK21)</f>
        <v>0</v>
      </c>
      <c r="AM21" s="157"/>
      <c r="AN21" s="77"/>
      <c r="AO21" s="173">
        <f>SUM(AM21:AN21)</f>
        <v>0</v>
      </c>
      <c r="AP21" s="182"/>
      <c r="AQ21" s="88">
        <f>+AH21+AK21-AN21</f>
        <v>0</v>
      </c>
      <c r="AR21" s="197">
        <f>SUM(AP21:AQ21)</f>
        <v>0</v>
      </c>
      <c r="AS21" s="196"/>
      <c r="AT21" s="77"/>
      <c r="AU21" s="173">
        <f>SUM(AS21:AT21)</f>
        <v>0</v>
      </c>
      <c r="AV21" s="157"/>
      <c r="AW21" s="77"/>
      <c r="AX21" s="173">
        <f>SUM(AV21:AW21)</f>
        <v>0</v>
      </c>
      <c r="AY21" s="182"/>
      <c r="AZ21" s="88">
        <f>+AT21+AW21</f>
        <v>0</v>
      </c>
      <c r="BA21" s="158">
        <f>SUM(AY21:AZ21)</f>
        <v>0</v>
      </c>
      <c r="BB21" s="157"/>
      <c r="BC21" s="77"/>
      <c r="BD21" s="173">
        <f>SUM(BB21:BC21)</f>
        <v>0</v>
      </c>
      <c r="BE21" s="157"/>
      <c r="BF21" s="77"/>
      <c r="BG21" s="173">
        <f>SUM(BE21:BF21)</f>
        <v>0</v>
      </c>
      <c r="BH21" s="157"/>
      <c r="BI21" s="77"/>
      <c r="BJ21" s="173">
        <f>SUM(BH21:BI21)</f>
        <v>0</v>
      </c>
      <c r="BK21" s="182"/>
      <c r="BL21" s="88">
        <f>+BC21+BF21-BI21</f>
        <v>0</v>
      </c>
      <c r="BM21" s="197">
        <f>SUM(BK21:BL21)</f>
        <v>0</v>
      </c>
      <c r="BN21" s="196"/>
      <c r="BO21" s="77"/>
      <c r="BP21" s="173">
        <f>SUM(BN21:BO21)</f>
        <v>0</v>
      </c>
      <c r="BQ21" s="157"/>
      <c r="BR21" s="77"/>
      <c r="BS21" s="173">
        <f>SUM(BQ21:BR21)</f>
        <v>0</v>
      </c>
      <c r="BT21" s="182"/>
      <c r="BU21" s="88">
        <f>+BO21+BR21</f>
        <v>0</v>
      </c>
      <c r="BV21" s="158">
        <f>SUM(BT21:BU21)</f>
        <v>0</v>
      </c>
      <c r="BW21" s="157"/>
      <c r="BX21" s="77"/>
      <c r="BY21" s="173">
        <f>SUM(BW21:BX21)</f>
        <v>0</v>
      </c>
      <c r="BZ21" s="157"/>
      <c r="CA21" s="77"/>
      <c r="CB21" s="173">
        <f>SUM(BZ21:CA21)</f>
        <v>0</v>
      </c>
      <c r="CC21" s="157"/>
      <c r="CD21" s="77"/>
      <c r="CE21" s="173">
        <f>SUM(CC21:CD21)</f>
        <v>0</v>
      </c>
      <c r="CF21" s="182"/>
      <c r="CG21" s="88">
        <f>+BX21+CA21-CD21</f>
        <v>0</v>
      </c>
      <c r="CH21" s="197">
        <f>SUM(CF21:CG21)</f>
        <v>0</v>
      </c>
    </row>
    <row r="22" spans="1:86" ht="15.75" thickBot="1">
      <c r="A22" s="359"/>
      <c r="B22" s="115" t="s">
        <v>7</v>
      </c>
      <c r="C22" s="139">
        <f>+X22+AS22+BN22</f>
        <v>0</v>
      </c>
      <c r="D22" s="89">
        <f>+Y22+AT22+BO22</f>
        <v>0</v>
      </c>
      <c r="E22" s="105">
        <f>SUM(C22:D22)</f>
        <v>0</v>
      </c>
      <c r="F22" s="138">
        <f>+AA22+AV22+BQ22</f>
        <v>0</v>
      </c>
      <c r="G22" s="89">
        <f>+AB22+AW22+BR22</f>
        <v>0</v>
      </c>
      <c r="H22" s="140">
        <f>SUM(F22:G22)</f>
        <v>0</v>
      </c>
      <c r="I22" s="138">
        <f>+AD22+AY22+BT22</f>
        <v>0</v>
      </c>
      <c r="J22" s="89">
        <f>+AE22+AZ22+BU22</f>
        <v>0</v>
      </c>
      <c r="K22" s="140">
        <f>SUM(I22:J22)</f>
        <v>0</v>
      </c>
      <c r="L22" s="138">
        <f>+AG22+BB22+BW22</f>
        <v>0</v>
      </c>
      <c r="M22" s="89">
        <f>+AH22+BC22+BX22</f>
        <v>0</v>
      </c>
      <c r="N22" s="140">
        <f>SUM(L22:M22)</f>
        <v>0</v>
      </c>
      <c r="O22" s="138">
        <f>+AJ22+BE22+BZ22</f>
        <v>0</v>
      </c>
      <c r="P22" s="89">
        <f>+AK22+BF22+CA22</f>
        <v>0</v>
      </c>
      <c r="Q22" s="140">
        <f>SUM(O22:P22)</f>
        <v>0</v>
      </c>
      <c r="R22" s="138">
        <f>+AM22+BH22+CC22</f>
        <v>0</v>
      </c>
      <c r="S22" s="89">
        <f>+AN22+BI22+CD22</f>
        <v>0</v>
      </c>
      <c r="T22" s="140">
        <f>SUM(R22:S22)</f>
        <v>0</v>
      </c>
      <c r="U22" s="138">
        <f>+AP22+BK22+CF22</f>
        <v>0</v>
      </c>
      <c r="V22" s="89">
        <f>+AQ22+BL22+CG22</f>
        <v>0</v>
      </c>
      <c r="W22" s="127">
        <f>SUM(U22:V22)</f>
        <v>0</v>
      </c>
      <c r="X22" s="198"/>
      <c r="Y22" s="84"/>
      <c r="Z22" s="174">
        <f>SUM(X22:Y22)</f>
        <v>0</v>
      </c>
      <c r="AA22" s="159"/>
      <c r="AB22" s="84"/>
      <c r="AC22" s="174">
        <f>SUM(AA22:AB22)</f>
        <v>0</v>
      </c>
      <c r="AD22" s="138">
        <f>+X22+AA22</f>
        <v>0</v>
      </c>
      <c r="AE22" s="89">
        <f>+Y22+AB22</f>
        <v>0</v>
      </c>
      <c r="AF22" s="160">
        <f>SUM(AD22:AE22)</f>
        <v>0</v>
      </c>
      <c r="AG22" s="159"/>
      <c r="AH22" s="84"/>
      <c r="AI22" s="174">
        <f>SUM(AG22:AH22)</f>
        <v>0</v>
      </c>
      <c r="AJ22" s="159"/>
      <c r="AK22" s="84"/>
      <c r="AL22" s="174">
        <f>SUM(AJ22:AK22)</f>
        <v>0</v>
      </c>
      <c r="AM22" s="159"/>
      <c r="AN22" s="84"/>
      <c r="AO22" s="174">
        <f>SUM(AM22:AN22)</f>
        <v>0</v>
      </c>
      <c r="AP22" s="138">
        <f>+AG22+AJ22-AM22</f>
        <v>0</v>
      </c>
      <c r="AQ22" s="89">
        <f>+AH22+AK22-AN22</f>
        <v>0</v>
      </c>
      <c r="AR22" s="199">
        <f>SUM(AP22:AQ22)</f>
        <v>0</v>
      </c>
      <c r="AS22" s="198"/>
      <c r="AT22" s="84"/>
      <c r="AU22" s="174">
        <f>SUM(AS22:AT22)</f>
        <v>0</v>
      </c>
      <c r="AV22" s="159"/>
      <c r="AW22" s="84"/>
      <c r="AX22" s="174">
        <f>SUM(AV22:AW22)</f>
        <v>0</v>
      </c>
      <c r="AY22" s="138">
        <f>+AS22+AV22</f>
        <v>0</v>
      </c>
      <c r="AZ22" s="89">
        <f>+AT22+AW22</f>
        <v>0</v>
      </c>
      <c r="BA22" s="160">
        <f>SUM(AY22:AZ22)</f>
        <v>0</v>
      </c>
      <c r="BB22" s="159"/>
      <c r="BC22" s="84"/>
      <c r="BD22" s="174">
        <f>SUM(BB22:BC22)</f>
        <v>0</v>
      </c>
      <c r="BE22" s="159"/>
      <c r="BF22" s="84"/>
      <c r="BG22" s="174">
        <f>SUM(BE22:BF22)</f>
        <v>0</v>
      </c>
      <c r="BH22" s="159"/>
      <c r="BI22" s="84"/>
      <c r="BJ22" s="174">
        <f>SUM(BH22:BI22)</f>
        <v>0</v>
      </c>
      <c r="BK22" s="138">
        <f>+BB22+BE22-BH22</f>
        <v>0</v>
      </c>
      <c r="BL22" s="89">
        <f>+BC22+BF22-BI22</f>
        <v>0</v>
      </c>
      <c r="BM22" s="199">
        <f>SUM(BK22:BL22)</f>
        <v>0</v>
      </c>
      <c r="BN22" s="198"/>
      <c r="BO22" s="84"/>
      <c r="BP22" s="174">
        <f>SUM(BN22:BO22)</f>
        <v>0</v>
      </c>
      <c r="BQ22" s="159"/>
      <c r="BR22" s="84"/>
      <c r="BS22" s="174">
        <f>SUM(BQ22:BR22)</f>
        <v>0</v>
      </c>
      <c r="BT22" s="138">
        <f>+BN22+BQ22</f>
        <v>0</v>
      </c>
      <c r="BU22" s="89">
        <f>+BO22+BR22</f>
        <v>0</v>
      </c>
      <c r="BV22" s="160">
        <f>SUM(BT22:BU22)</f>
        <v>0</v>
      </c>
      <c r="BW22" s="159"/>
      <c r="BX22" s="84"/>
      <c r="BY22" s="174">
        <f>SUM(BW22:BX22)</f>
        <v>0</v>
      </c>
      <c r="BZ22" s="159"/>
      <c r="CA22" s="84"/>
      <c r="CB22" s="174">
        <f>SUM(BZ22:CA22)</f>
        <v>0</v>
      </c>
      <c r="CC22" s="159"/>
      <c r="CD22" s="84"/>
      <c r="CE22" s="174">
        <f>SUM(CC22:CD22)</f>
        <v>0</v>
      </c>
      <c r="CF22" s="138">
        <f>+BW22+BZ22-CC22</f>
        <v>0</v>
      </c>
      <c r="CG22" s="89">
        <f>+BX22+CA22-CD22</f>
        <v>0</v>
      </c>
      <c r="CH22" s="199">
        <f>SUM(CF22:CG22)</f>
        <v>0</v>
      </c>
    </row>
    <row r="23" spans="1:86">
      <c r="A23" s="359"/>
      <c r="B23" s="116" t="s">
        <v>46</v>
      </c>
      <c r="C23" s="192">
        <f t="shared" ref="C23:AH23" si="12">C24+C25</f>
        <v>0</v>
      </c>
      <c r="D23" s="133">
        <f t="shared" si="12"/>
        <v>0</v>
      </c>
      <c r="E23" s="134">
        <f t="shared" si="12"/>
        <v>0</v>
      </c>
      <c r="F23" s="132">
        <f t="shared" si="12"/>
        <v>0</v>
      </c>
      <c r="G23" s="133">
        <f t="shared" si="12"/>
        <v>0</v>
      </c>
      <c r="H23" s="135">
        <f t="shared" si="12"/>
        <v>0</v>
      </c>
      <c r="I23" s="132">
        <f t="shared" si="12"/>
        <v>0</v>
      </c>
      <c r="J23" s="133">
        <f t="shared" si="12"/>
        <v>0</v>
      </c>
      <c r="K23" s="135">
        <f t="shared" si="12"/>
        <v>0</v>
      </c>
      <c r="L23" s="132">
        <f t="shared" si="12"/>
        <v>0</v>
      </c>
      <c r="M23" s="133">
        <f t="shared" si="12"/>
        <v>0</v>
      </c>
      <c r="N23" s="135">
        <f t="shared" si="12"/>
        <v>0</v>
      </c>
      <c r="O23" s="132">
        <f t="shared" si="12"/>
        <v>0</v>
      </c>
      <c r="P23" s="133">
        <f t="shared" si="12"/>
        <v>0</v>
      </c>
      <c r="Q23" s="135">
        <f t="shared" si="12"/>
        <v>0</v>
      </c>
      <c r="R23" s="132">
        <f t="shared" si="12"/>
        <v>0</v>
      </c>
      <c r="S23" s="133">
        <f t="shared" si="12"/>
        <v>0</v>
      </c>
      <c r="T23" s="135">
        <f t="shared" si="12"/>
        <v>0</v>
      </c>
      <c r="U23" s="132">
        <f t="shared" si="12"/>
        <v>0</v>
      </c>
      <c r="V23" s="133">
        <f t="shared" si="12"/>
        <v>0</v>
      </c>
      <c r="W23" s="193">
        <f t="shared" si="12"/>
        <v>0</v>
      </c>
      <c r="X23" s="201">
        <f t="shared" si="12"/>
        <v>0</v>
      </c>
      <c r="Y23" s="163">
        <f t="shared" si="12"/>
        <v>0</v>
      </c>
      <c r="Z23" s="175">
        <f t="shared" si="12"/>
        <v>0</v>
      </c>
      <c r="AA23" s="162">
        <f t="shared" si="12"/>
        <v>0</v>
      </c>
      <c r="AB23" s="163">
        <f t="shared" si="12"/>
        <v>0</v>
      </c>
      <c r="AC23" s="175">
        <f t="shared" si="12"/>
        <v>0</v>
      </c>
      <c r="AD23" s="184">
        <f t="shared" si="12"/>
        <v>0</v>
      </c>
      <c r="AE23" s="164">
        <f t="shared" si="12"/>
        <v>0</v>
      </c>
      <c r="AF23" s="165">
        <f t="shared" si="12"/>
        <v>0</v>
      </c>
      <c r="AG23" s="162">
        <f t="shared" si="12"/>
        <v>0</v>
      </c>
      <c r="AH23" s="163">
        <f t="shared" si="12"/>
        <v>0</v>
      </c>
      <c r="AI23" s="175">
        <f t="shared" ref="AI23:BN23" si="13">AI24+AI25</f>
        <v>0</v>
      </c>
      <c r="AJ23" s="162">
        <f t="shared" si="13"/>
        <v>0</v>
      </c>
      <c r="AK23" s="163">
        <f t="shared" si="13"/>
        <v>0</v>
      </c>
      <c r="AL23" s="175">
        <f t="shared" si="13"/>
        <v>0</v>
      </c>
      <c r="AM23" s="162">
        <f t="shared" si="13"/>
        <v>0</v>
      </c>
      <c r="AN23" s="163">
        <f t="shared" si="13"/>
        <v>0</v>
      </c>
      <c r="AO23" s="175">
        <f t="shared" si="13"/>
        <v>0</v>
      </c>
      <c r="AP23" s="184">
        <f t="shared" si="13"/>
        <v>0</v>
      </c>
      <c r="AQ23" s="164">
        <f t="shared" si="13"/>
        <v>0</v>
      </c>
      <c r="AR23" s="202">
        <f t="shared" si="13"/>
        <v>0</v>
      </c>
      <c r="AS23" s="201">
        <f t="shared" si="13"/>
        <v>0</v>
      </c>
      <c r="AT23" s="163">
        <f t="shared" si="13"/>
        <v>0</v>
      </c>
      <c r="AU23" s="175">
        <f t="shared" si="13"/>
        <v>0</v>
      </c>
      <c r="AV23" s="162">
        <f t="shared" si="13"/>
        <v>0</v>
      </c>
      <c r="AW23" s="163">
        <f t="shared" si="13"/>
        <v>0</v>
      </c>
      <c r="AX23" s="175">
        <f t="shared" si="13"/>
        <v>0</v>
      </c>
      <c r="AY23" s="184">
        <f t="shared" si="13"/>
        <v>0</v>
      </c>
      <c r="AZ23" s="164">
        <f t="shared" si="13"/>
        <v>0</v>
      </c>
      <c r="BA23" s="165">
        <f t="shared" si="13"/>
        <v>0</v>
      </c>
      <c r="BB23" s="162">
        <f t="shared" si="13"/>
        <v>0</v>
      </c>
      <c r="BC23" s="163">
        <f t="shared" si="13"/>
        <v>0</v>
      </c>
      <c r="BD23" s="175">
        <f t="shared" si="13"/>
        <v>0</v>
      </c>
      <c r="BE23" s="162">
        <f t="shared" si="13"/>
        <v>0</v>
      </c>
      <c r="BF23" s="163">
        <f t="shared" si="13"/>
        <v>0</v>
      </c>
      <c r="BG23" s="175">
        <f t="shared" si="13"/>
        <v>0</v>
      </c>
      <c r="BH23" s="162">
        <f t="shared" si="13"/>
        <v>0</v>
      </c>
      <c r="BI23" s="163">
        <f t="shared" si="13"/>
        <v>0</v>
      </c>
      <c r="BJ23" s="175">
        <f t="shared" si="13"/>
        <v>0</v>
      </c>
      <c r="BK23" s="184">
        <f t="shared" si="13"/>
        <v>0</v>
      </c>
      <c r="BL23" s="164">
        <f t="shared" si="13"/>
        <v>0</v>
      </c>
      <c r="BM23" s="202">
        <f t="shared" si="13"/>
        <v>0</v>
      </c>
      <c r="BN23" s="201">
        <f t="shared" si="13"/>
        <v>0</v>
      </c>
      <c r="BO23" s="163">
        <f t="shared" ref="BO23:CH23" si="14">BO24+BO25</f>
        <v>0</v>
      </c>
      <c r="BP23" s="175">
        <f t="shared" si="14"/>
        <v>0</v>
      </c>
      <c r="BQ23" s="162">
        <f t="shared" si="14"/>
        <v>0</v>
      </c>
      <c r="BR23" s="163">
        <f t="shared" si="14"/>
        <v>0</v>
      </c>
      <c r="BS23" s="175">
        <f t="shared" si="14"/>
        <v>0</v>
      </c>
      <c r="BT23" s="184">
        <f t="shared" si="14"/>
        <v>0</v>
      </c>
      <c r="BU23" s="164">
        <f t="shared" si="14"/>
        <v>0</v>
      </c>
      <c r="BV23" s="165">
        <f t="shared" si="14"/>
        <v>0</v>
      </c>
      <c r="BW23" s="162">
        <f t="shared" si="14"/>
        <v>0</v>
      </c>
      <c r="BX23" s="163">
        <f t="shared" si="14"/>
        <v>0</v>
      </c>
      <c r="BY23" s="175">
        <f t="shared" si="14"/>
        <v>0</v>
      </c>
      <c r="BZ23" s="162">
        <f t="shared" si="14"/>
        <v>0</v>
      </c>
      <c r="CA23" s="163">
        <f t="shared" si="14"/>
        <v>0</v>
      </c>
      <c r="CB23" s="175">
        <f t="shared" si="14"/>
        <v>0</v>
      </c>
      <c r="CC23" s="162">
        <f t="shared" si="14"/>
        <v>0</v>
      </c>
      <c r="CD23" s="163">
        <f t="shared" si="14"/>
        <v>0</v>
      </c>
      <c r="CE23" s="175">
        <f t="shared" si="14"/>
        <v>0</v>
      </c>
      <c r="CF23" s="184">
        <f t="shared" si="14"/>
        <v>0</v>
      </c>
      <c r="CG23" s="164">
        <f t="shared" si="14"/>
        <v>0</v>
      </c>
      <c r="CH23" s="202">
        <f t="shared" si="14"/>
        <v>0</v>
      </c>
    </row>
    <row r="24" spans="1:86">
      <c r="A24" s="359"/>
      <c r="B24" s="112" t="s">
        <v>6</v>
      </c>
      <c r="C24" s="124"/>
      <c r="D24" s="88">
        <f>+Y24+AT24+BO24</f>
        <v>0</v>
      </c>
      <c r="E24" s="103">
        <f>SUM(C24:D24)</f>
        <v>0</v>
      </c>
      <c r="F24" s="136"/>
      <c r="G24" s="88">
        <f>+AB24+AW24+BR24</f>
        <v>0</v>
      </c>
      <c r="H24" s="137">
        <f>SUM(F24:G24)</f>
        <v>0</v>
      </c>
      <c r="I24" s="136"/>
      <c r="J24" s="88">
        <f>+AE24+AZ24+BU24</f>
        <v>0</v>
      </c>
      <c r="K24" s="137">
        <f>SUM(I24:J24)</f>
        <v>0</v>
      </c>
      <c r="L24" s="136"/>
      <c r="M24" s="88">
        <f>+AH24+BC24+BX24</f>
        <v>0</v>
      </c>
      <c r="N24" s="137">
        <f>SUM(L24:M24)</f>
        <v>0</v>
      </c>
      <c r="O24" s="136"/>
      <c r="P24" s="88">
        <f>+AK24+BF24+CA24</f>
        <v>0</v>
      </c>
      <c r="Q24" s="137">
        <f>SUM(O24:P24)</f>
        <v>0</v>
      </c>
      <c r="R24" s="136"/>
      <c r="S24" s="88">
        <f>+AN24+BI24+CD24</f>
        <v>0</v>
      </c>
      <c r="T24" s="137">
        <f>SUM(R24:S24)</f>
        <v>0</v>
      </c>
      <c r="U24" s="136"/>
      <c r="V24" s="88">
        <f>+AQ24+BL24+CG24</f>
        <v>0</v>
      </c>
      <c r="W24" s="125">
        <f>SUM(U24:V24)</f>
        <v>0</v>
      </c>
      <c r="X24" s="196"/>
      <c r="Y24" s="77"/>
      <c r="Z24" s="173">
        <f>SUM(X24:Y24)</f>
        <v>0</v>
      </c>
      <c r="AA24" s="157"/>
      <c r="AB24" s="77"/>
      <c r="AC24" s="173">
        <f>SUM(AA24:AB24)</f>
        <v>0</v>
      </c>
      <c r="AD24" s="182"/>
      <c r="AE24" s="88">
        <f>+Y24+AB24</f>
        <v>0</v>
      </c>
      <c r="AF24" s="158">
        <f>SUM(AD24:AE24)</f>
        <v>0</v>
      </c>
      <c r="AG24" s="157"/>
      <c r="AH24" s="77"/>
      <c r="AI24" s="173">
        <f>SUM(AG24:AH24)</f>
        <v>0</v>
      </c>
      <c r="AJ24" s="157"/>
      <c r="AK24" s="77"/>
      <c r="AL24" s="173">
        <f>SUM(AJ24:AK24)</f>
        <v>0</v>
      </c>
      <c r="AM24" s="157"/>
      <c r="AN24" s="77"/>
      <c r="AO24" s="173">
        <f>SUM(AM24:AN24)</f>
        <v>0</v>
      </c>
      <c r="AP24" s="182"/>
      <c r="AQ24" s="88">
        <f>+AH24+AK24-AN24</f>
        <v>0</v>
      </c>
      <c r="AR24" s="197">
        <f>SUM(AP24:AQ24)</f>
        <v>0</v>
      </c>
      <c r="AS24" s="196"/>
      <c r="AT24" s="77"/>
      <c r="AU24" s="173">
        <f>SUM(AS24:AT24)</f>
        <v>0</v>
      </c>
      <c r="AV24" s="157"/>
      <c r="AW24" s="77"/>
      <c r="AX24" s="173">
        <f>SUM(AV24:AW24)</f>
        <v>0</v>
      </c>
      <c r="AY24" s="182"/>
      <c r="AZ24" s="88">
        <f>+AT24+AW24</f>
        <v>0</v>
      </c>
      <c r="BA24" s="158">
        <f>SUM(AY24:AZ24)</f>
        <v>0</v>
      </c>
      <c r="BB24" s="157"/>
      <c r="BC24" s="77"/>
      <c r="BD24" s="173">
        <f>SUM(BB24:BC24)</f>
        <v>0</v>
      </c>
      <c r="BE24" s="157"/>
      <c r="BF24" s="77"/>
      <c r="BG24" s="173">
        <f>SUM(BE24:BF24)</f>
        <v>0</v>
      </c>
      <c r="BH24" s="157"/>
      <c r="BI24" s="77"/>
      <c r="BJ24" s="173">
        <f>SUM(BH24:BI24)</f>
        <v>0</v>
      </c>
      <c r="BK24" s="182"/>
      <c r="BL24" s="88">
        <f>+BC24+BF24-BI24</f>
        <v>0</v>
      </c>
      <c r="BM24" s="197">
        <f>SUM(BK24:BL24)</f>
        <v>0</v>
      </c>
      <c r="BN24" s="196"/>
      <c r="BO24" s="77"/>
      <c r="BP24" s="173">
        <f>SUM(BN24:BO24)</f>
        <v>0</v>
      </c>
      <c r="BQ24" s="157"/>
      <c r="BR24" s="77"/>
      <c r="BS24" s="173">
        <f>SUM(BQ24:BR24)</f>
        <v>0</v>
      </c>
      <c r="BT24" s="182"/>
      <c r="BU24" s="88">
        <f>+BO24+BR24</f>
        <v>0</v>
      </c>
      <c r="BV24" s="158">
        <f>SUM(BT24:BU24)</f>
        <v>0</v>
      </c>
      <c r="BW24" s="157"/>
      <c r="BX24" s="77"/>
      <c r="BY24" s="173">
        <f>SUM(BW24:BX24)</f>
        <v>0</v>
      </c>
      <c r="BZ24" s="157"/>
      <c r="CA24" s="77"/>
      <c r="CB24" s="173">
        <f>SUM(BZ24:CA24)</f>
        <v>0</v>
      </c>
      <c r="CC24" s="157"/>
      <c r="CD24" s="77"/>
      <c r="CE24" s="173">
        <f>SUM(CC24:CD24)</f>
        <v>0</v>
      </c>
      <c r="CF24" s="182"/>
      <c r="CG24" s="88">
        <f>+BX24+CA24-CD24</f>
        <v>0</v>
      </c>
      <c r="CH24" s="197">
        <f>SUM(CF24:CG24)</f>
        <v>0</v>
      </c>
    </row>
    <row r="25" spans="1:86" ht="15.75" thickBot="1">
      <c r="A25" s="359"/>
      <c r="B25" s="115" t="s">
        <v>7</v>
      </c>
      <c r="C25" s="139">
        <f>+X25+AS25+BN25</f>
        <v>0</v>
      </c>
      <c r="D25" s="89">
        <f>+Y25+AT25+BO25</f>
        <v>0</v>
      </c>
      <c r="E25" s="105">
        <f>SUM(C25:D25)</f>
        <v>0</v>
      </c>
      <c r="F25" s="138">
        <f>+AA25+AV25+BQ25</f>
        <v>0</v>
      </c>
      <c r="G25" s="89">
        <f>+AB25+AW25+BR25</f>
        <v>0</v>
      </c>
      <c r="H25" s="140">
        <f>SUM(F25:G25)</f>
        <v>0</v>
      </c>
      <c r="I25" s="138">
        <f>+AD25+AY25+BT25</f>
        <v>0</v>
      </c>
      <c r="J25" s="89">
        <f>+AE25+AZ25+BU25</f>
        <v>0</v>
      </c>
      <c r="K25" s="140">
        <f>SUM(I25:J25)</f>
        <v>0</v>
      </c>
      <c r="L25" s="138">
        <f>+AG25+BB25+BW25</f>
        <v>0</v>
      </c>
      <c r="M25" s="89">
        <f>+AH25+BC25+BX25</f>
        <v>0</v>
      </c>
      <c r="N25" s="140">
        <f>SUM(L25:M25)</f>
        <v>0</v>
      </c>
      <c r="O25" s="138">
        <f>+AJ25+BE25+BZ25</f>
        <v>0</v>
      </c>
      <c r="P25" s="89">
        <f>+AK25+BF25+CA25</f>
        <v>0</v>
      </c>
      <c r="Q25" s="140">
        <f>SUM(O25:P25)</f>
        <v>0</v>
      </c>
      <c r="R25" s="138">
        <f>+AM25+BH25+CC25</f>
        <v>0</v>
      </c>
      <c r="S25" s="89">
        <f>+AN25+BI25+CD25</f>
        <v>0</v>
      </c>
      <c r="T25" s="140">
        <f>SUM(R25:S25)</f>
        <v>0</v>
      </c>
      <c r="U25" s="138">
        <f>+AP25+BK25+CF25</f>
        <v>0</v>
      </c>
      <c r="V25" s="89">
        <f>+AQ25+BL25+CG25</f>
        <v>0</v>
      </c>
      <c r="W25" s="127">
        <f>SUM(U25:V25)</f>
        <v>0</v>
      </c>
      <c r="X25" s="198"/>
      <c r="Y25" s="84"/>
      <c r="Z25" s="174">
        <f>SUM(X25:Y25)</f>
        <v>0</v>
      </c>
      <c r="AA25" s="159"/>
      <c r="AB25" s="84"/>
      <c r="AC25" s="174">
        <f>SUM(AA25:AB25)</f>
        <v>0</v>
      </c>
      <c r="AD25" s="138">
        <f>+X25+AA25</f>
        <v>0</v>
      </c>
      <c r="AE25" s="89">
        <f>+Y25+AB25</f>
        <v>0</v>
      </c>
      <c r="AF25" s="160">
        <f>SUM(AD25:AE25)</f>
        <v>0</v>
      </c>
      <c r="AG25" s="159"/>
      <c r="AH25" s="84"/>
      <c r="AI25" s="174">
        <f>SUM(AG25:AH25)</f>
        <v>0</v>
      </c>
      <c r="AJ25" s="159"/>
      <c r="AK25" s="84"/>
      <c r="AL25" s="174">
        <f>SUM(AJ25:AK25)</f>
        <v>0</v>
      </c>
      <c r="AM25" s="159"/>
      <c r="AN25" s="84"/>
      <c r="AO25" s="174">
        <f>SUM(AM25:AN25)</f>
        <v>0</v>
      </c>
      <c r="AP25" s="138">
        <f>+AG25+AJ25-AM25</f>
        <v>0</v>
      </c>
      <c r="AQ25" s="89">
        <f>+AH25+AK25-AN25</f>
        <v>0</v>
      </c>
      <c r="AR25" s="199">
        <f>SUM(AP25:AQ25)</f>
        <v>0</v>
      </c>
      <c r="AS25" s="198"/>
      <c r="AT25" s="84"/>
      <c r="AU25" s="174">
        <f>SUM(AS25:AT25)</f>
        <v>0</v>
      </c>
      <c r="AV25" s="159"/>
      <c r="AW25" s="84"/>
      <c r="AX25" s="174">
        <f>SUM(AV25:AW25)</f>
        <v>0</v>
      </c>
      <c r="AY25" s="138">
        <f>+AS25+AV25</f>
        <v>0</v>
      </c>
      <c r="AZ25" s="89">
        <f>+AT25+AW25</f>
        <v>0</v>
      </c>
      <c r="BA25" s="160">
        <f>SUM(AY25:AZ25)</f>
        <v>0</v>
      </c>
      <c r="BB25" s="159"/>
      <c r="BC25" s="84"/>
      <c r="BD25" s="174">
        <f>SUM(BB25:BC25)</f>
        <v>0</v>
      </c>
      <c r="BE25" s="159"/>
      <c r="BF25" s="84"/>
      <c r="BG25" s="174">
        <f>SUM(BE25:BF25)</f>
        <v>0</v>
      </c>
      <c r="BH25" s="159"/>
      <c r="BI25" s="84"/>
      <c r="BJ25" s="174">
        <f>SUM(BH25:BI25)</f>
        <v>0</v>
      </c>
      <c r="BK25" s="138">
        <f>+BB25+BE25-BH25</f>
        <v>0</v>
      </c>
      <c r="BL25" s="89">
        <f>+BC25+BF25-BI25</f>
        <v>0</v>
      </c>
      <c r="BM25" s="199">
        <f>SUM(BK25:BL25)</f>
        <v>0</v>
      </c>
      <c r="BN25" s="198"/>
      <c r="BO25" s="84"/>
      <c r="BP25" s="174">
        <f>SUM(BN25:BO25)</f>
        <v>0</v>
      </c>
      <c r="BQ25" s="159"/>
      <c r="BR25" s="84"/>
      <c r="BS25" s="174">
        <f>SUM(BQ25:BR25)</f>
        <v>0</v>
      </c>
      <c r="BT25" s="138">
        <f>+BN25+BQ25</f>
        <v>0</v>
      </c>
      <c r="BU25" s="89">
        <f>+BO25+BR25</f>
        <v>0</v>
      </c>
      <c r="BV25" s="160">
        <f>SUM(BT25:BU25)</f>
        <v>0</v>
      </c>
      <c r="BW25" s="159"/>
      <c r="BX25" s="84"/>
      <c r="BY25" s="174">
        <f>SUM(BW25:BX25)</f>
        <v>0</v>
      </c>
      <c r="BZ25" s="159"/>
      <c r="CA25" s="84"/>
      <c r="CB25" s="174">
        <f>SUM(BZ25:CA25)</f>
        <v>0</v>
      </c>
      <c r="CC25" s="159"/>
      <c r="CD25" s="84"/>
      <c r="CE25" s="174">
        <f>SUM(CC25:CD25)</f>
        <v>0</v>
      </c>
      <c r="CF25" s="138">
        <f>+BW25+BZ25-CC25</f>
        <v>0</v>
      </c>
      <c r="CG25" s="89">
        <f>+BX25+CA25-CD25</f>
        <v>0</v>
      </c>
      <c r="CH25" s="199">
        <f>SUM(CF25:CG25)</f>
        <v>0</v>
      </c>
    </row>
    <row r="26" spans="1:86">
      <c r="A26" s="359"/>
      <c r="B26" s="116" t="s">
        <v>47</v>
      </c>
      <c r="C26" s="192">
        <f t="shared" ref="C26:AH26" si="15">C27+C28</f>
        <v>0</v>
      </c>
      <c r="D26" s="133">
        <f t="shared" si="15"/>
        <v>0</v>
      </c>
      <c r="E26" s="134">
        <f t="shared" si="15"/>
        <v>0</v>
      </c>
      <c r="F26" s="132">
        <f t="shared" si="15"/>
        <v>0</v>
      </c>
      <c r="G26" s="133">
        <f t="shared" si="15"/>
        <v>0</v>
      </c>
      <c r="H26" s="135">
        <f t="shared" si="15"/>
        <v>0</v>
      </c>
      <c r="I26" s="132">
        <f t="shared" si="15"/>
        <v>0</v>
      </c>
      <c r="J26" s="133">
        <f t="shared" si="15"/>
        <v>0</v>
      </c>
      <c r="K26" s="135">
        <f t="shared" si="15"/>
        <v>0</v>
      </c>
      <c r="L26" s="132">
        <f t="shared" si="15"/>
        <v>0</v>
      </c>
      <c r="M26" s="133">
        <f t="shared" si="15"/>
        <v>0</v>
      </c>
      <c r="N26" s="135">
        <f t="shared" si="15"/>
        <v>0</v>
      </c>
      <c r="O26" s="132">
        <f t="shared" si="15"/>
        <v>0</v>
      </c>
      <c r="P26" s="133">
        <f t="shared" si="15"/>
        <v>0</v>
      </c>
      <c r="Q26" s="135">
        <f t="shared" si="15"/>
        <v>0</v>
      </c>
      <c r="R26" s="132">
        <f t="shared" si="15"/>
        <v>0</v>
      </c>
      <c r="S26" s="133">
        <f t="shared" si="15"/>
        <v>0</v>
      </c>
      <c r="T26" s="135">
        <f t="shared" si="15"/>
        <v>0</v>
      </c>
      <c r="U26" s="132">
        <f t="shared" si="15"/>
        <v>0</v>
      </c>
      <c r="V26" s="133">
        <f t="shared" si="15"/>
        <v>0</v>
      </c>
      <c r="W26" s="193">
        <f t="shared" si="15"/>
        <v>0</v>
      </c>
      <c r="X26" s="201">
        <f t="shared" si="15"/>
        <v>0</v>
      </c>
      <c r="Y26" s="163">
        <f t="shared" si="15"/>
        <v>0</v>
      </c>
      <c r="Z26" s="175">
        <f t="shared" si="15"/>
        <v>0</v>
      </c>
      <c r="AA26" s="162">
        <f t="shared" si="15"/>
        <v>0</v>
      </c>
      <c r="AB26" s="163">
        <f t="shared" si="15"/>
        <v>0</v>
      </c>
      <c r="AC26" s="175">
        <f t="shared" si="15"/>
        <v>0</v>
      </c>
      <c r="AD26" s="184">
        <f t="shared" si="15"/>
        <v>0</v>
      </c>
      <c r="AE26" s="164">
        <f t="shared" si="15"/>
        <v>0</v>
      </c>
      <c r="AF26" s="165">
        <f t="shared" si="15"/>
        <v>0</v>
      </c>
      <c r="AG26" s="162">
        <f t="shared" si="15"/>
        <v>0</v>
      </c>
      <c r="AH26" s="163">
        <f t="shared" si="15"/>
        <v>0</v>
      </c>
      <c r="AI26" s="175">
        <f t="shared" ref="AI26:BN26" si="16">AI27+AI28</f>
        <v>0</v>
      </c>
      <c r="AJ26" s="162">
        <f t="shared" si="16"/>
        <v>0</v>
      </c>
      <c r="AK26" s="163">
        <f t="shared" si="16"/>
        <v>0</v>
      </c>
      <c r="AL26" s="175">
        <f t="shared" si="16"/>
        <v>0</v>
      </c>
      <c r="AM26" s="162">
        <f t="shared" si="16"/>
        <v>0</v>
      </c>
      <c r="AN26" s="163">
        <f t="shared" si="16"/>
        <v>0</v>
      </c>
      <c r="AO26" s="175">
        <f t="shared" si="16"/>
        <v>0</v>
      </c>
      <c r="AP26" s="184">
        <f t="shared" si="16"/>
        <v>0</v>
      </c>
      <c r="AQ26" s="164">
        <f t="shared" si="16"/>
        <v>0</v>
      </c>
      <c r="AR26" s="202">
        <f t="shared" si="16"/>
        <v>0</v>
      </c>
      <c r="AS26" s="201">
        <f t="shared" si="16"/>
        <v>0</v>
      </c>
      <c r="AT26" s="163">
        <f t="shared" si="16"/>
        <v>0</v>
      </c>
      <c r="AU26" s="175">
        <f t="shared" si="16"/>
        <v>0</v>
      </c>
      <c r="AV26" s="162">
        <f t="shared" si="16"/>
        <v>0</v>
      </c>
      <c r="AW26" s="163">
        <f t="shared" si="16"/>
        <v>0</v>
      </c>
      <c r="AX26" s="175">
        <f t="shared" si="16"/>
        <v>0</v>
      </c>
      <c r="AY26" s="184">
        <f t="shared" si="16"/>
        <v>0</v>
      </c>
      <c r="AZ26" s="164">
        <f t="shared" si="16"/>
        <v>0</v>
      </c>
      <c r="BA26" s="165">
        <f t="shared" si="16"/>
        <v>0</v>
      </c>
      <c r="BB26" s="162">
        <f t="shared" si="16"/>
        <v>0</v>
      </c>
      <c r="BC26" s="163">
        <f t="shared" si="16"/>
        <v>0</v>
      </c>
      <c r="BD26" s="175">
        <f t="shared" si="16"/>
        <v>0</v>
      </c>
      <c r="BE26" s="162">
        <f t="shared" si="16"/>
        <v>0</v>
      </c>
      <c r="BF26" s="163">
        <f t="shared" si="16"/>
        <v>0</v>
      </c>
      <c r="BG26" s="175">
        <f t="shared" si="16"/>
        <v>0</v>
      </c>
      <c r="BH26" s="162">
        <f t="shared" si="16"/>
        <v>0</v>
      </c>
      <c r="BI26" s="163">
        <f t="shared" si="16"/>
        <v>0</v>
      </c>
      <c r="BJ26" s="175">
        <f t="shared" si="16"/>
        <v>0</v>
      </c>
      <c r="BK26" s="184">
        <f t="shared" si="16"/>
        <v>0</v>
      </c>
      <c r="BL26" s="164">
        <f t="shared" si="16"/>
        <v>0</v>
      </c>
      <c r="BM26" s="202">
        <f t="shared" si="16"/>
        <v>0</v>
      </c>
      <c r="BN26" s="201">
        <f t="shared" si="16"/>
        <v>0</v>
      </c>
      <c r="BO26" s="163">
        <f t="shared" ref="BO26:CH26" si="17">BO27+BO28</f>
        <v>0</v>
      </c>
      <c r="BP26" s="175">
        <f t="shared" si="17"/>
        <v>0</v>
      </c>
      <c r="BQ26" s="162">
        <f t="shared" si="17"/>
        <v>0</v>
      </c>
      <c r="BR26" s="163">
        <f t="shared" si="17"/>
        <v>0</v>
      </c>
      <c r="BS26" s="175">
        <f t="shared" si="17"/>
        <v>0</v>
      </c>
      <c r="BT26" s="184">
        <f t="shared" si="17"/>
        <v>0</v>
      </c>
      <c r="BU26" s="164">
        <f t="shared" si="17"/>
        <v>0</v>
      </c>
      <c r="BV26" s="165">
        <f t="shared" si="17"/>
        <v>0</v>
      </c>
      <c r="BW26" s="162">
        <f t="shared" si="17"/>
        <v>0</v>
      </c>
      <c r="BX26" s="163">
        <f t="shared" si="17"/>
        <v>0</v>
      </c>
      <c r="BY26" s="175">
        <f t="shared" si="17"/>
        <v>0</v>
      </c>
      <c r="BZ26" s="162">
        <f t="shared" si="17"/>
        <v>0</v>
      </c>
      <c r="CA26" s="163">
        <f t="shared" si="17"/>
        <v>0</v>
      </c>
      <c r="CB26" s="175">
        <f t="shared" si="17"/>
        <v>0</v>
      </c>
      <c r="CC26" s="162">
        <f t="shared" si="17"/>
        <v>0</v>
      </c>
      <c r="CD26" s="163">
        <f t="shared" si="17"/>
        <v>0</v>
      </c>
      <c r="CE26" s="175">
        <f t="shared" si="17"/>
        <v>0</v>
      </c>
      <c r="CF26" s="184">
        <f t="shared" si="17"/>
        <v>0</v>
      </c>
      <c r="CG26" s="164">
        <f t="shared" si="17"/>
        <v>0</v>
      </c>
      <c r="CH26" s="202">
        <f t="shared" si="17"/>
        <v>0</v>
      </c>
    </row>
    <row r="27" spans="1:86">
      <c r="A27" s="359"/>
      <c r="B27" s="112" t="s">
        <v>6</v>
      </c>
      <c r="C27" s="124"/>
      <c r="D27" s="88">
        <f>+Y27+AT27+BO27</f>
        <v>0</v>
      </c>
      <c r="E27" s="103">
        <f>SUM(C27:D27)</f>
        <v>0</v>
      </c>
      <c r="F27" s="136"/>
      <c r="G27" s="88">
        <f>+AB27+AW27+BR27</f>
        <v>0</v>
      </c>
      <c r="H27" s="137">
        <f>SUM(F27:G27)</f>
        <v>0</v>
      </c>
      <c r="I27" s="136"/>
      <c r="J27" s="88">
        <f>+AE27+AZ27+BU27</f>
        <v>0</v>
      </c>
      <c r="K27" s="137">
        <f>SUM(I27:J27)</f>
        <v>0</v>
      </c>
      <c r="L27" s="136"/>
      <c r="M27" s="88">
        <f>+AH27+BC27+BX27</f>
        <v>0</v>
      </c>
      <c r="N27" s="137">
        <f>SUM(L27:M27)</f>
        <v>0</v>
      </c>
      <c r="O27" s="136"/>
      <c r="P27" s="88">
        <f>+AK27+BF27+CA27</f>
        <v>0</v>
      </c>
      <c r="Q27" s="137">
        <f>SUM(O27:P27)</f>
        <v>0</v>
      </c>
      <c r="R27" s="136"/>
      <c r="S27" s="88">
        <f>+AN27+BI27+CD27</f>
        <v>0</v>
      </c>
      <c r="T27" s="137">
        <f>SUM(R27:S27)</f>
        <v>0</v>
      </c>
      <c r="U27" s="136"/>
      <c r="V27" s="88">
        <f>+AQ27+BL27+CG27</f>
        <v>0</v>
      </c>
      <c r="W27" s="125">
        <f>SUM(U27:V27)</f>
        <v>0</v>
      </c>
      <c r="X27" s="196"/>
      <c r="Y27" s="77"/>
      <c r="Z27" s="173">
        <f>SUM(X27:Y27)</f>
        <v>0</v>
      </c>
      <c r="AA27" s="157"/>
      <c r="AB27" s="77"/>
      <c r="AC27" s="173">
        <f>SUM(AA27:AB27)</f>
        <v>0</v>
      </c>
      <c r="AD27" s="182"/>
      <c r="AE27" s="88">
        <f>+Y27+AB27</f>
        <v>0</v>
      </c>
      <c r="AF27" s="158">
        <f>SUM(AD27:AE27)</f>
        <v>0</v>
      </c>
      <c r="AG27" s="157"/>
      <c r="AH27" s="77"/>
      <c r="AI27" s="173">
        <f>SUM(AG27:AH27)</f>
        <v>0</v>
      </c>
      <c r="AJ27" s="157"/>
      <c r="AK27" s="77"/>
      <c r="AL27" s="173">
        <f>SUM(AJ27:AK27)</f>
        <v>0</v>
      </c>
      <c r="AM27" s="157"/>
      <c r="AN27" s="77"/>
      <c r="AO27" s="173">
        <f>SUM(AM27:AN27)</f>
        <v>0</v>
      </c>
      <c r="AP27" s="182"/>
      <c r="AQ27" s="88">
        <f>+AH27+AK27-AN27</f>
        <v>0</v>
      </c>
      <c r="AR27" s="197">
        <f>SUM(AP27:AQ27)</f>
        <v>0</v>
      </c>
      <c r="AS27" s="196"/>
      <c r="AT27" s="77"/>
      <c r="AU27" s="173">
        <f>SUM(AS27:AT27)</f>
        <v>0</v>
      </c>
      <c r="AV27" s="157"/>
      <c r="AW27" s="77"/>
      <c r="AX27" s="173">
        <f>SUM(AV27:AW27)</f>
        <v>0</v>
      </c>
      <c r="AY27" s="182"/>
      <c r="AZ27" s="88">
        <f>+AT27+AW27</f>
        <v>0</v>
      </c>
      <c r="BA27" s="158">
        <f>SUM(AY27:AZ27)</f>
        <v>0</v>
      </c>
      <c r="BB27" s="157"/>
      <c r="BC27" s="77"/>
      <c r="BD27" s="173">
        <f>SUM(BB27:BC27)</f>
        <v>0</v>
      </c>
      <c r="BE27" s="157"/>
      <c r="BF27" s="77"/>
      <c r="BG27" s="173">
        <f>SUM(BE27:BF27)</f>
        <v>0</v>
      </c>
      <c r="BH27" s="157"/>
      <c r="BI27" s="77"/>
      <c r="BJ27" s="173">
        <f>SUM(BH27:BI27)</f>
        <v>0</v>
      </c>
      <c r="BK27" s="182"/>
      <c r="BL27" s="88">
        <f>+BC27+BF27-BI27</f>
        <v>0</v>
      </c>
      <c r="BM27" s="197">
        <f>SUM(BK27:BL27)</f>
        <v>0</v>
      </c>
      <c r="BN27" s="196"/>
      <c r="BO27" s="77"/>
      <c r="BP27" s="173">
        <f>SUM(BN27:BO27)</f>
        <v>0</v>
      </c>
      <c r="BQ27" s="157"/>
      <c r="BR27" s="77"/>
      <c r="BS27" s="173">
        <f>SUM(BQ27:BR27)</f>
        <v>0</v>
      </c>
      <c r="BT27" s="182"/>
      <c r="BU27" s="88">
        <f>+BO27+BR27</f>
        <v>0</v>
      </c>
      <c r="BV27" s="158">
        <f>SUM(BT27:BU27)</f>
        <v>0</v>
      </c>
      <c r="BW27" s="157"/>
      <c r="BX27" s="77"/>
      <c r="BY27" s="173">
        <f>SUM(BW27:BX27)</f>
        <v>0</v>
      </c>
      <c r="BZ27" s="157"/>
      <c r="CA27" s="77"/>
      <c r="CB27" s="173">
        <f>SUM(BZ27:CA27)</f>
        <v>0</v>
      </c>
      <c r="CC27" s="157"/>
      <c r="CD27" s="77"/>
      <c r="CE27" s="173">
        <f>SUM(CC27:CD27)</f>
        <v>0</v>
      </c>
      <c r="CF27" s="182"/>
      <c r="CG27" s="88">
        <f>+BX27+CA27-CD27</f>
        <v>0</v>
      </c>
      <c r="CH27" s="197">
        <f>SUM(CF27:CG27)</f>
        <v>0</v>
      </c>
    </row>
    <row r="28" spans="1:86" ht="15.75" thickBot="1">
      <c r="A28" s="359"/>
      <c r="B28" s="115" t="s">
        <v>7</v>
      </c>
      <c r="C28" s="139">
        <f>+X28+AS28+BN28</f>
        <v>0</v>
      </c>
      <c r="D28" s="89">
        <f>+Y28+AT28+BO28</f>
        <v>0</v>
      </c>
      <c r="E28" s="105">
        <f>SUM(C28:D28)</f>
        <v>0</v>
      </c>
      <c r="F28" s="138">
        <f>+AA28+AV28+BQ28</f>
        <v>0</v>
      </c>
      <c r="G28" s="89">
        <f>+AB28+AW28+BR28</f>
        <v>0</v>
      </c>
      <c r="H28" s="140">
        <f>SUM(F28:G28)</f>
        <v>0</v>
      </c>
      <c r="I28" s="138">
        <f>+AD28+AY28+BT28</f>
        <v>0</v>
      </c>
      <c r="J28" s="89">
        <f>+AE28+AZ28+BU28</f>
        <v>0</v>
      </c>
      <c r="K28" s="140">
        <f>SUM(I28:J28)</f>
        <v>0</v>
      </c>
      <c r="L28" s="138">
        <f>+AG28+BB28+BW28</f>
        <v>0</v>
      </c>
      <c r="M28" s="89">
        <f>+AH28+BC28+BX28</f>
        <v>0</v>
      </c>
      <c r="N28" s="140">
        <f>SUM(L28:M28)</f>
        <v>0</v>
      </c>
      <c r="O28" s="138">
        <f>+AJ28+BE28+BZ28</f>
        <v>0</v>
      </c>
      <c r="P28" s="89">
        <f>+AK28+BF28+CA28</f>
        <v>0</v>
      </c>
      <c r="Q28" s="140">
        <f>SUM(O28:P28)</f>
        <v>0</v>
      </c>
      <c r="R28" s="138">
        <f>+AM28+BH28+CC28</f>
        <v>0</v>
      </c>
      <c r="S28" s="89">
        <f>+AN28+BI28+CD28</f>
        <v>0</v>
      </c>
      <c r="T28" s="140">
        <f>SUM(R28:S28)</f>
        <v>0</v>
      </c>
      <c r="U28" s="138">
        <f>+AP28+BK28+CF28</f>
        <v>0</v>
      </c>
      <c r="V28" s="89">
        <f>+AQ28+BL28+CG28</f>
        <v>0</v>
      </c>
      <c r="W28" s="127">
        <f>SUM(U28:V28)</f>
        <v>0</v>
      </c>
      <c r="X28" s="198"/>
      <c r="Y28" s="84"/>
      <c r="Z28" s="174">
        <f>SUM(X28:Y28)</f>
        <v>0</v>
      </c>
      <c r="AA28" s="159"/>
      <c r="AB28" s="84"/>
      <c r="AC28" s="174">
        <f>SUM(AA28:AB28)</f>
        <v>0</v>
      </c>
      <c r="AD28" s="138">
        <f>+X28+AA28</f>
        <v>0</v>
      </c>
      <c r="AE28" s="89">
        <f>+Y28+AB28</f>
        <v>0</v>
      </c>
      <c r="AF28" s="160">
        <f>SUM(AD28:AE28)</f>
        <v>0</v>
      </c>
      <c r="AG28" s="159"/>
      <c r="AH28" s="84"/>
      <c r="AI28" s="174">
        <f>SUM(AG28:AH28)</f>
        <v>0</v>
      </c>
      <c r="AJ28" s="159"/>
      <c r="AK28" s="84"/>
      <c r="AL28" s="174">
        <f>SUM(AJ28:AK28)</f>
        <v>0</v>
      </c>
      <c r="AM28" s="159"/>
      <c r="AN28" s="84"/>
      <c r="AO28" s="174">
        <f>SUM(AM28:AN28)</f>
        <v>0</v>
      </c>
      <c r="AP28" s="138">
        <f>+AG28+AJ28-AM28</f>
        <v>0</v>
      </c>
      <c r="AQ28" s="89">
        <f>+AH28+AK28-AN28</f>
        <v>0</v>
      </c>
      <c r="AR28" s="199">
        <f>SUM(AP28:AQ28)</f>
        <v>0</v>
      </c>
      <c r="AS28" s="198"/>
      <c r="AT28" s="84"/>
      <c r="AU28" s="174">
        <f>SUM(AS28:AT28)</f>
        <v>0</v>
      </c>
      <c r="AV28" s="159"/>
      <c r="AW28" s="84"/>
      <c r="AX28" s="174">
        <f>SUM(AV28:AW28)</f>
        <v>0</v>
      </c>
      <c r="AY28" s="138">
        <f>+AS28+AV28</f>
        <v>0</v>
      </c>
      <c r="AZ28" s="89">
        <f>+AT28+AW28</f>
        <v>0</v>
      </c>
      <c r="BA28" s="160">
        <f>SUM(AY28:AZ28)</f>
        <v>0</v>
      </c>
      <c r="BB28" s="159"/>
      <c r="BC28" s="84"/>
      <c r="BD28" s="174">
        <f>SUM(BB28:BC28)</f>
        <v>0</v>
      </c>
      <c r="BE28" s="159"/>
      <c r="BF28" s="84"/>
      <c r="BG28" s="174">
        <f>SUM(BE28:BF28)</f>
        <v>0</v>
      </c>
      <c r="BH28" s="159"/>
      <c r="BI28" s="84"/>
      <c r="BJ28" s="174">
        <f>SUM(BH28:BI28)</f>
        <v>0</v>
      </c>
      <c r="BK28" s="138">
        <f>+BB28+BE28-BH28</f>
        <v>0</v>
      </c>
      <c r="BL28" s="89">
        <f>+BC28+BF28-BI28</f>
        <v>0</v>
      </c>
      <c r="BM28" s="199">
        <f>SUM(BK28:BL28)</f>
        <v>0</v>
      </c>
      <c r="BN28" s="198"/>
      <c r="BO28" s="84"/>
      <c r="BP28" s="174">
        <f>SUM(BN28:BO28)</f>
        <v>0</v>
      </c>
      <c r="BQ28" s="159"/>
      <c r="BR28" s="84"/>
      <c r="BS28" s="174">
        <f>SUM(BQ28:BR28)</f>
        <v>0</v>
      </c>
      <c r="BT28" s="138">
        <f>+BN28+BQ28</f>
        <v>0</v>
      </c>
      <c r="BU28" s="89">
        <f>+BO28+BR28</f>
        <v>0</v>
      </c>
      <c r="BV28" s="160">
        <f>SUM(BT28:BU28)</f>
        <v>0</v>
      </c>
      <c r="BW28" s="159"/>
      <c r="BX28" s="84"/>
      <c r="BY28" s="174">
        <f>SUM(BW28:BX28)</f>
        <v>0</v>
      </c>
      <c r="BZ28" s="159"/>
      <c r="CA28" s="84"/>
      <c r="CB28" s="174">
        <f>SUM(BZ28:CA28)</f>
        <v>0</v>
      </c>
      <c r="CC28" s="159"/>
      <c r="CD28" s="84"/>
      <c r="CE28" s="174">
        <f>SUM(CC28:CD28)</f>
        <v>0</v>
      </c>
      <c r="CF28" s="138">
        <f>+BW28+BZ28-CC28</f>
        <v>0</v>
      </c>
      <c r="CG28" s="89">
        <f>+BX28+CA28-CD28</f>
        <v>0</v>
      </c>
      <c r="CH28" s="199">
        <f>SUM(CF28:CG28)</f>
        <v>0</v>
      </c>
    </row>
    <row r="29" spans="1:86">
      <c r="A29" s="359"/>
      <c r="B29" s="116" t="s">
        <v>48</v>
      </c>
      <c r="C29" s="192">
        <f t="shared" ref="C29:AH29" si="18">C30+C31</f>
        <v>0</v>
      </c>
      <c r="D29" s="133">
        <f t="shared" si="18"/>
        <v>0</v>
      </c>
      <c r="E29" s="134">
        <f t="shared" si="18"/>
        <v>0</v>
      </c>
      <c r="F29" s="132">
        <f t="shared" si="18"/>
        <v>0</v>
      </c>
      <c r="G29" s="133">
        <f t="shared" si="18"/>
        <v>0</v>
      </c>
      <c r="H29" s="135">
        <f t="shared" si="18"/>
        <v>0</v>
      </c>
      <c r="I29" s="132">
        <f t="shared" si="18"/>
        <v>0</v>
      </c>
      <c r="J29" s="133">
        <f t="shared" si="18"/>
        <v>0</v>
      </c>
      <c r="K29" s="135">
        <f t="shared" si="18"/>
        <v>0</v>
      </c>
      <c r="L29" s="132">
        <f t="shared" si="18"/>
        <v>0</v>
      </c>
      <c r="M29" s="133">
        <f t="shared" si="18"/>
        <v>0</v>
      </c>
      <c r="N29" s="135">
        <f t="shared" si="18"/>
        <v>0</v>
      </c>
      <c r="O29" s="132">
        <f t="shared" si="18"/>
        <v>0</v>
      </c>
      <c r="P29" s="133">
        <f t="shared" si="18"/>
        <v>0</v>
      </c>
      <c r="Q29" s="135">
        <f t="shared" si="18"/>
        <v>0</v>
      </c>
      <c r="R29" s="132">
        <f t="shared" si="18"/>
        <v>0</v>
      </c>
      <c r="S29" s="133">
        <f t="shared" si="18"/>
        <v>0</v>
      </c>
      <c r="T29" s="135">
        <f t="shared" si="18"/>
        <v>0</v>
      </c>
      <c r="U29" s="132">
        <f t="shared" si="18"/>
        <v>0</v>
      </c>
      <c r="V29" s="133">
        <f t="shared" si="18"/>
        <v>0</v>
      </c>
      <c r="W29" s="193">
        <f t="shared" si="18"/>
        <v>0</v>
      </c>
      <c r="X29" s="201">
        <f t="shared" si="18"/>
        <v>0</v>
      </c>
      <c r="Y29" s="163">
        <f t="shared" si="18"/>
        <v>0</v>
      </c>
      <c r="Z29" s="175">
        <f t="shared" si="18"/>
        <v>0</v>
      </c>
      <c r="AA29" s="162">
        <f t="shared" si="18"/>
        <v>0</v>
      </c>
      <c r="AB29" s="163">
        <f t="shared" si="18"/>
        <v>0</v>
      </c>
      <c r="AC29" s="175">
        <f t="shared" si="18"/>
        <v>0</v>
      </c>
      <c r="AD29" s="184">
        <f t="shared" si="18"/>
        <v>0</v>
      </c>
      <c r="AE29" s="164">
        <f t="shared" si="18"/>
        <v>0</v>
      </c>
      <c r="AF29" s="165">
        <f t="shared" si="18"/>
        <v>0</v>
      </c>
      <c r="AG29" s="162">
        <f t="shared" si="18"/>
        <v>0</v>
      </c>
      <c r="AH29" s="163">
        <f t="shared" si="18"/>
        <v>0</v>
      </c>
      <c r="AI29" s="175">
        <f t="shared" ref="AI29:BN29" si="19">AI30+AI31</f>
        <v>0</v>
      </c>
      <c r="AJ29" s="162">
        <f t="shared" si="19"/>
        <v>0</v>
      </c>
      <c r="AK29" s="163">
        <f t="shared" si="19"/>
        <v>0</v>
      </c>
      <c r="AL29" s="175">
        <f t="shared" si="19"/>
        <v>0</v>
      </c>
      <c r="AM29" s="162">
        <f t="shared" si="19"/>
        <v>0</v>
      </c>
      <c r="AN29" s="163">
        <f t="shared" si="19"/>
        <v>0</v>
      </c>
      <c r="AO29" s="175">
        <f t="shared" si="19"/>
        <v>0</v>
      </c>
      <c r="AP29" s="184">
        <f t="shared" si="19"/>
        <v>0</v>
      </c>
      <c r="AQ29" s="164">
        <f t="shared" si="19"/>
        <v>0</v>
      </c>
      <c r="AR29" s="202">
        <f t="shared" si="19"/>
        <v>0</v>
      </c>
      <c r="AS29" s="201">
        <f t="shared" si="19"/>
        <v>0</v>
      </c>
      <c r="AT29" s="163">
        <f t="shared" si="19"/>
        <v>0</v>
      </c>
      <c r="AU29" s="175">
        <f t="shared" si="19"/>
        <v>0</v>
      </c>
      <c r="AV29" s="162">
        <f t="shared" si="19"/>
        <v>0</v>
      </c>
      <c r="AW29" s="163">
        <f t="shared" si="19"/>
        <v>0</v>
      </c>
      <c r="AX29" s="175">
        <f t="shared" si="19"/>
        <v>0</v>
      </c>
      <c r="AY29" s="184">
        <f t="shared" si="19"/>
        <v>0</v>
      </c>
      <c r="AZ29" s="164">
        <f t="shared" si="19"/>
        <v>0</v>
      </c>
      <c r="BA29" s="165">
        <f t="shared" si="19"/>
        <v>0</v>
      </c>
      <c r="BB29" s="162">
        <f t="shared" si="19"/>
        <v>0</v>
      </c>
      <c r="BC29" s="163">
        <f t="shared" si="19"/>
        <v>0</v>
      </c>
      <c r="BD29" s="175">
        <f t="shared" si="19"/>
        <v>0</v>
      </c>
      <c r="BE29" s="162">
        <f t="shared" si="19"/>
        <v>0</v>
      </c>
      <c r="BF29" s="163">
        <f t="shared" si="19"/>
        <v>0</v>
      </c>
      <c r="BG29" s="175">
        <f t="shared" si="19"/>
        <v>0</v>
      </c>
      <c r="BH29" s="162">
        <f t="shared" si="19"/>
        <v>0</v>
      </c>
      <c r="BI29" s="163">
        <f t="shared" si="19"/>
        <v>0</v>
      </c>
      <c r="BJ29" s="175">
        <f t="shared" si="19"/>
        <v>0</v>
      </c>
      <c r="BK29" s="184">
        <f t="shared" si="19"/>
        <v>0</v>
      </c>
      <c r="BL29" s="164">
        <f t="shared" si="19"/>
        <v>0</v>
      </c>
      <c r="BM29" s="202">
        <f t="shared" si="19"/>
        <v>0</v>
      </c>
      <c r="BN29" s="201">
        <f t="shared" si="19"/>
        <v>0</v>
      </c>
      <c r="BO29" s="163">
        <f t="shared" ref="BO29:CH29" si="20">BO30+BO31</f>
        <v>0</v>
      </c>
      <c r="BP29" s="175">
        <f t="shared" si="20"/>
        <v>0</v>
      </c>
      <c r="BQ29" s="162">
        <f t="shared" si="20"/>
        <v>0</v>
      </c>
      <c r="BR29" s="163">
        <f t="shared" si="20"/>
        <v>0</v>
      </c>
      <c r="BS29" s="175">
        <f t="shared" si="20"/>
        <v>0</v>
      </c>
      <c r="BT29" s="184">
        <f t="shared" si="20"/>
        <v>0</v>
      </c>
      <c r="BU29" s="164">
        <f t="shared" si="20"/>
        <v>0</v>
      </c>
      <c r="BV29" s="165">
        <f t="shared" si="20"/>
        <v>0</v>
      </c>
      <c r="BW29" s="162">
        <f t="shared" si="20"/>
        <v>0</v>
      </c>
      <c r="BX29" s="163">
        <f t="shared" si="20"/>
        <v>0</v>
      </c>
      <c r="BY29" s="175">
        <f t="shared" si="20"/>
        <v>0</v>
      </c>
      <c r="BZ29" s="162">
        <f t="shared" si="20"/>
        <v>0</v>
      </c>
      <c r="CA29" s="163">
        <f t="shared" si="20"/>
        <v>0</v>
      </c>
      <c r="CB29" s="175">
        <f t="shared" si="20"/>
        <v>0</v>
      </c>
      <c r="CC29" s="162">
        <f t="shared" si="20"/>
        <v>0</v>
      </c>
      <c r="CD29" s="163">
        <f t="shared" si="20"/>
        <v>0</v>
      </c>
      <c r="CE29" s="175">
        <f t="shared" si="20"/>
        <v>0</v>
      </c>
      <c r="CF29" s="184">
        <f t="shared" si="20"/>
        <v>0</v>
      </c>
      <c r="CG29" s="164">
        <f t="shared" si="20"/>
        <v>0</v>
      </c>
      <c r="CH29" s="202">
        <f t="shared" si="20"/>
        <v>0</v>
      </c>
    </row>
    <row r="30" spans="1:86">
      <c r="A30" s="359"/>
      <c r="B30" s="112" t="s">
        <v>6</v>
      </c>
      <c r="C30" s="124"/>
      <c r="D30" s="88">
        <f>+Y30+AT30+BO30</f>
        <v>0</v>
      </c>
      <c r="E30" s="103">
        <f>SUM(C30:D30)</f>
        <v>0</v>
      </c>
      <c r="F30" s="136"/>
      <c r="G30" s="88">
        <f>+AB30+AW30+BR30</f>
        <v>0</v>
      </c>
      <c r="H30" s="137">
        <f>SUM(F30:G30)</f>
        <v>0</v>
      </c>
      <c r="I30" s="136"/>
      <c r="J30" s="88">
        <f>+AE30+AZ30+BU30</f>
        <v>0</v>
      </c>
      <c r="K30" s="137">
        <f>SUM(I30:J30)</f>
        <v>0</v>
      </c>
      <c r="L30" s="136"/>
      <c r="M30" s="88">
        <f>+AH30+BC30+BX30</f>
        <v>0</v>
      </c>
      <c r="N30" s="137">
        <f>SUM(L30:M30)</f>
        <v>0</v>
      </c>
      <c r="O30" s="136"/>
      <c r="P30" s="88">
        <f>+AK30+BF30+CA30</f>
        <v>0</v>
      </c>
      <c r="Q30" s="137">
        <f>SUM(O30:P30)</f>
        <v>0</v>
      </c>
      <c r="R30" s="136"/>
      <c r="S30" s="88">
        <f>+AN30+BI30+CD30</f>
        <v>0</v>
      </c>
      <c r="T30" s="137">
        <f>SUM(R30:S30)</f>
        <v>0</v>
      </c>
      <c r="U30" s="136"/>
      <c r="V30" s="88">
        <f>+AQ30+BL30+CG30</f>
        <v>0</v>
      </c>
      <c r="W30" s="125">
        <f>SUM(U30:V30)</f>
        <v>0</v>
      </c>
      <c r="X30" s="196"/>
      <c r="Y30" s="77"/>
      <c r="Z30" s="173">
        <f>SUM(X30:Y30)</f>
        <v>0</v>
      </c>
      <c r="AA30" s="157"/>
      <c r="AB30" s="77"/>
      <c r="AC30" s="173">
        <f>SUM(AA30:AB30)</f>
        <v>0</v>
      </c>
      <c r="AD30" s="182"/>
      <c r="AE30" s="88">
        <f>+Y30+AB30</f>
        <v>0</v>
      </c>
      <c r="AF30" s="158">
        <f>SUM(AD30:AE30)</f>
        <v>0</v>
      </c>
      <c r="AG30" s="157"/>
      <c r="AH30" s="77"/>
      <c r="AI30" s="173">
        <f>SUM(AG30:AH30)</f>
        <v>0</v>
      </c>
      <c r="AJ30" s="157"/>
      <c r="AK30" s="77"/>
      <c r="AL30" s="173">
        <f>SUM(AJ30:AK30)</f>
        <v>0</v>
      </c>
      <c r="AM30" s="157"/>
      <c r="AN30" s="77"/>
      <c r="AO30" s="173">
        <f>SUM(AM30:AN30)</f>
        <v>0</v>
      </c>
      <c r="AP30" s="182"/>
      <c r="AQ30" s="88">
        <f>+AH30+AK30-AN30</f>
        <v>0</v>
      </c>
      <c r="AR30" s="197">
        <f>SUM(AP30:AQ30)</f>
        <v>0</v>
      </c>
      <c r="AS30" s="196"/>
      <c r="AT30" s="77"/>
      <c r="AU30" s="173">
        <f>SUM(AS30:AT30)</f>
        <v>0</v>
      </c>
      <c r="AV30" s="157"/>
      <c r="AW30" s="77"/>
      <c r="AX30" s="173">
        <f>SUM(AV30:AW30)</f>
        <v>0</v>
      </c>
      <c r="AY30" s="182"/>
      <c r="AZ30" s="88">
        <f>+AT30+AW30</f>
        <v>0</v>
      </c>
      <c r="BA30" s="158">
        <f>SUM(AY30:AZ30)</f>
        <v>0</v>
      </c>
      <c r="BB30" s="157"/>
      <c r="BC30" s="77"/>
      <c r="BD30" s="173">
        <f>SUM(BB30:BC30)</f>
        <v>0</v>
      </c>
      <c r="BE30" s="157"/>
      <c r="BF30" s="77"/>
      <c r="BG30" s="173">
        <f>SUM(BE30:BF30)</f>
        <v>0</v>
      </c>
      <c r="BH30" s="157"/>
      <c r="BI30" s="77"/>
      <c r="BJ30" s="173">
        <f>SUM(BH30:BI30)</f>
        <v>0</v>
      </c>
      <c r="BK30" s="182"/>
      <c r="BL30" s="88">
        <f>+BC30+BF30-BI30</f>
        <v>0</v>
      </c>
      <c r="BM30" s="197">
        <f>SUM(BK30:BL30)</f>
        <v>0</v>
      </c>
      <c r="BN30" s="196"/>
      <c r="BO30" s="77"/>
      <c r="BP30" s="173">
        <f>SUM(BN30:BO30)</f>
        <v>0</v>
      </c>
      <c r="BQ30" s="157"/>
      <c r="BR30" s="77"/>
      <c r="BS30" s="173">
        <f>SUM(BQ30:BR30)</f>
        <v>0</v>
      </c>
      <c r="BT30" s="182"/>
      <c r="BU30" s="88">
        <f>+BO30+BR30</f>
        <v>0</v>
      </c>
      <c r="BV30" s="158">
        <f>SUM(BT30:BU30)</f>
        <v>0</v>
      </c>
      <c r="BW30" s="157"/>
      <c r="BX30" s="77"/>
      <c r="BY30" s="173">
        <f>SUM(BW30:BX30)</f>
        <v>0</v>
      </c>
      <c r="BZ30" s="157"/>
      <c r="CA30" s="77"/>
      <c r="CB30" s="173">
        <f>SUM(BZ30:CA30)</f>
        <v>0</v>
      </c>
      <c r="CC30" s="157"/>
      <c r="CD30" s="77"/>
      <c r="CE30" s="173">
        <f>SUM(CC30:CD30)</f>
        <v>0</v>
      </c>
      <c r="CF30" s="182"/>
      <c r="CG30" s="88">
        <f>+BX30+CA30-CD30</f>
        <v>0</v>
      </c>
      <c r="CH30" s="197">
        <f>SUM(CF30:CG30)</f>
        <v>0</v>
      </c>
    </row>
    <row r="31" spans="1:86" ht="15.75" thickBot="1">
      <c r="A31" s="359"/>
      <c r="B31" s="115" t="s">
        <v>7</v>
      </c>
      <c r="C31" s="139">
        <f>+X31+AS31+BN31</f>
        <v>0</v>
      </c>
      <c r="D31" s="89">
        <f>+Y31+AT31+BO31</f>
        <v>0</v>
      </c>
      <c r="E31" s="105">
        <f>SUM(C31:D31)</f>
        <v>0</v>
      </c>
      <c r="F31" s="138">
        <f>+AA31+AV31+BQ31</f>
        <v>0</v>
      </c>
      <c r="G31" s="89">
        <f>+AB31+AW31+BR31</f>
        <v>0</v>
      </c>
      <c r="H31" s="140">
        <f>SUM(F31:G31)</f>
        <v>0</v>
      </c>
      <c r="I31" s="138">
        <f>+AD31+AY31+BT31</f>
        <v>0</v>
      </c>
      <c r="J31" s="89">
        <f>+AE31+AZ31+BU31</f>
        <v>0</v>
      </c>
      <c r="K31" s="140">
        <f>SUM(I31:J31)</f>
        <v>0</v>
      </c>
      <c r="L31" s="138">
        <f>+AG31+BB31+BW31</f>
        <v>0</v>
      </c>
      <c r="M31" s="89">
        <f>+AH31+BC31+BX31</f>
        <v>0</v>
      </c>
      <c r="N31" s="140">
        <f>SUM(L31:M31)</f>
        <v>0</v>
      </c>
      <c r="O31" s="138">
        <f>+AJ31+BE31+BZ31</f>
        <v>0</v>
      </c>
      <c r="P31" s="89">
        <f>+AK31+BF31+CA31</f>
        <v>0</v>
      </c>
      <c r="Q31" s="140">
        <f>SUM(O31:P31)</f>
        <v>0</v>
      </c>
      <c r="R31" s="138">
        <f>+AM31+BH31+CC31</f>
        <v>0</v>
      </c>
      <c r="S31" s="89">
        <f>+AN31+BI31+CD31</f>
        <v>0</v>
      </c>
      <c r="T31" s="140">
        <f>SUM(R31:S31)</f>
        <v>0</v>
      </c>
      <c r="U31" s="138">
        <f>+AP31+BK31+CF31</f>
        <v>0</v>
      </c>
      <c r="V31" s="89">
        <f>+AQ31+BL31+CG31</f>
        <v>0</v>
      </c>
      <c r="W31" s="127">
        <f>SUM(U31:V31)</f>
        <v>0</v>
      </c>
      <c r="X31" s="198"/>
      <c r="Y31" s="84"/>
      <c r="Z31" s="174">
        <f>SUM(X31:Y31)</f>
        <v>0</v>
      </c>
      <c r="AA31" s="159"/>
      <c r="AB31" s="84"/>
      <c r="AC31" s="174">
        <f>SUM(AA31:AB31)</f>
        <v>0</v>
      </c>
      <c r="AD31" s="138">
        <f>+X31+AA31</f>
        <v>0</v>
      </c>
      <c r="AE31" s="89">
        <f>+Y31+AB31</f>
        <v>0</v>
      </c>
      <c r="AF31" s="160">
        <f>SUM(AD31:AE31)</f>
        <v>0</v>
      </c>
      <c r="AG31" s="159"/>
      <c r="AH31" s="84"/>
      <c r="AI31" s="174">
        <f>SUM(AG31:AH31)</f>
        <v>0</v>
      </c>
      <c r="AJ31" s="159"/>
      <c r="AK31" s="84"/>
      <c r="AL31" s="174">
        <f>SUM(AJ31:AK31)</f>
        <v>0</v>
      </c>
      <c r="AM31" s="159"/>
      <c r="AN31" s="84"/>
      <c r="AO31" s="174">
        <f>SUM(AM31:AN31)</f>
        <v>0</v>
      </c>
      <c r="AP31" s="138">
        <f>+AG31+AJ31-AM31</f>
        <v>0</v>
      </c>
      <c r="AQ31" s="89">
        <f>+AH31+AK31-AN31</f>
        <v>0</v>
      </c>
      <c r="AR31" s="199">
        <f>SUM(AP31:AQ31)</f>
        <v>0</v>
      </c>
      <c r="AS31" s="198"/>
      <c r="AT31" s="84"/>
      <c r="AU31" s="174">
        <f>SUM(AS31:AT31)</f>
        <v>0</v>
      </c>
      <c r="AV31" s="159"/>
      <c r="AW31" s="84"/>
      <c r="AX31" s="174">
        <f>SUM(AV31:AW31)</f>
        <v>0</v>
      </c>
      <c r="AY31" s="138">
        <f>+AS31+AV31</f>
        <v>0</v>
      </c>
      <c r="AZ31" s="89">
        <f>+AT31+AW31</f>
        <v>0</v>
      </c>
      <c r="BA31" s="160">
        <f>SUM(AY31:AZ31)</f>
        <v>0</v>
      </c>
      <c r="BB31" s="159"/>
      <c r="BC31" s="84"/>
      <c r="BD31" s="174">
        <f>SUM(BB31:BC31)</f>
        <v>0</v>
      </c>
      <c r="BE31" s="159"/>
      <c r="BF31" s="84"/>
      <c r="BG31" s="174">
        <f>SUM(BE31:BF31)</f>
        <v>0</v>
      </c>
      <c r="BH31" s="159"/>
      <c r="BI31" s="84"/>
      <c r="BJ31" s="174">
        <f>SUM(BH31:BI31)</f>
        <v>0</v>
      </c>
      <c r="BK31" s="138">
        <f>+BB31+BE31-BH31</f>
        <v>0</v>
      </c>
      <c r="BL31" s="89">
        <f>+BC31+BF31-BI31</f>
        <v>0</v>
      </c>
      <c r="BM31" s="199">
        <f>SUM(BK31:BL31)</f>
        <v>0</v>
      </c>
      <c r="BN31" s="198"/>
      <c r="BO31" s="84"/>
      <c r="BP31" s="174">
        <f>SUM(BN31:BO31)</f>
        <v>0</v>
      </c>
      <c r="BQ31" s="159"/>
      <c r="BR31" s="84"/>
      <c r="BS31" s="174">
        <f>SUM(BQ31:BR31)</f>
        <v>0</v>
      </c>
      <c r="BT31" s="138">
        <f>+BN31+BQ31</f>
        <v>0</v>
      </c>
      <c r="BU31" s="89">
        <f>+BO31+BR31</f>
        <v>0</v>
      </c>
      <c r="BV31" s="160">
        <f>SUM(BT31:BU31)</f>
        <v>0</v>
      </c>
      <c r="BW31" s="159"/>
      <c r="BX31" s="84"/>
      <c r="BY31" s="174">
        <f>SUM(BW31:BX31)</f>
        <v>0</v>
      </c>
      <c r="BZ31" s="159"/>
      <c r="CA31" s="84"/>
      <c r="CB31" s="174">
        <f>SUM(BZ31:CA31)</f>
        <v>0</v>
      </c>
      <c r="CC31" s="159"/>
      <c r="CD31" s="84"/>
      <c r="CE31" s="174">
        <f>SUM(CC31:CD31)</f>
        <v>0</v>
      </c>
      <c r="CF31" s="138">
        <f>+BW31+BZ31-CC31</f>
        <v>0</v>
      </c>
      <c r="CG31" s="89">
        <f>+BX31+CA31-CD31</f>
        <v>0</v>
      </c>
      <c r="CH31" s="199">
        <f>SUM(CF31:CG31)</f>
        <v>0</v>
      </c>
    </row>
    <row r="32" spans="1:86" ht="28.5">
      <c r="A32" s="354">
        <v>4</v>
      </c>
      <c r="B32" s="117" t="s">
        <v>39</v>
      </c>
      <c r="C32" s="190">
        <f t="shared" ref="C32:AH32" si="21">C33+C34</f>
        <v>0</v>
      </c>
      <c r="D32" s="142">
        <f t="shared" si="21"/>
        <v>0</v>
      </c>
      <c r="E32" s="143">
        <f t="shared" si="21"/>
        <v>0</v>
      </c>
      <c r="F32" s="141">
        <f t="shared" si="21"/>
        <v>0</v>
      </c>
      <c r="G32" s="142">
        <f t="shared" si="21"/>
        <v>0</v>
      </c>
      <c r="H32" s="144">
        <f t="shared" si="21"/>
        <v>0</v>
      </c>
      <c r="I32" s="141">
        <f t="shared" si="21"/>
        <v>0</v>
      </c>
      <c r="J32" s="142">
        <f t="shared" si="21"/>
        <v>0</v>
      </c>
      <c r="K32" s="144">
        <f t="shared" si="21"/>
        <v>0</v>
      </c>
      <c r="L32" s="141">
        <f t="shared" si="21"/>
        <v>0</v>
      </c>
      <c r="M32" s="142">
        <f t="shared" si="21"/>
        <v>0</v>
      </c>
      <c r="N32" s="144">
        <f t="shared" si="21"/>
        <v>0</v>
      </c>
      <c r="O32" s="141">
        <f t="shared" si="21"/>
        <v>0</v>
      </c>
      <c r="P32" s="142">
        <f t="shared" si="21"/>
        <v>0</v>
      </c>
      <c r="Q32" s="144">
        <f t="shared" si="21"/>
        <v>0</v>
      </c>
      <c r="R32" s="141">
        <f t="shared" si="21"/>
        <v>0</v>
      </c>
      <c r="S32" s="142">
        <f t="shared" si="21"/>
        <v>0</v>
      </c>
      <c r="T32" s="144">
        <f t="shared" si="21"/>
        <v>0</v>
      </c>
      <c r="U32" s="141">
        <f t="shared" si="21"/>
        <v>0</v>
      </c>
      <c r="V32" s="142">
        <f t="shared" si="21"/>
        <v>0</v>
      </c>
      <c r="W32" s="191">
        <f t="shared" si="21"/>
        <v>0</v>
      </c>
      <c r="X32" s="194">
        <f t="shared" si="21"/>
        <v>0</v>
      </c>
      <c r="Y32" s="154">
        <f t="shared" si="21"/>
        <v>0</v>
      </c>
      <c r="Z32" s="172">
        <f t="shared" si="21"/>
        <v>0</v>
      </c>
      <c r="AA32" s="153">
        <f t="shared" si="21"/>
        <v>0</v>
      </c>
      <c r="AB32" s="154">
        <f t="shared" si="21"/>
        <v>0</v>
      </c>
      <c r="AC32" s="172">
        <f t="shared" si="21"/>
        <v>0</v>
      </c>
      <c r="AD32" s="181">
        <f t="shared" si="21"/>
        <v>0</v>
      </c>
      <c r="AE32" s="155">
        <f t="shared" si="21"/>
        <v>0</v>
      </c>
      <c r="AF32" s="156">
        <f t="shared" si="21"/>
        <v>0</v>
      </c>
      <c r="AG32" s="153">
        <f t="shared" si="21"/>
        <v>0</v>
      </c>
      <c r="AH32" s="154">
        <f t="shared" si="21"/>
        <v>0</v>
      </c>
      <c r="AI32" s="172">
        <f t="shared" ref="AI32:BN32" si="22">AI33+AI34</f>
        <v>0</v>
      </c>
      <c r="AJ32" s="153">
        <f t="shared" si="22"/>
        <v>0</v>
      </c>
      <c r="AK32" s="154">
        <f t="shared" si="22"/>
        <v>0</v>
      </c>
      <c r="AL32" s="172">
        <f t="shared" si="22"/>
        <v>0</v>
      </c>
      <c r="AM32" s="153">
        <f t="shared" si="22"/>
        <v>0</v>
      </c>
      <c r="AN32" s="154">
        <f t="shared" si="22"/>
        <v>0</v>
      </c>
      <c r="AO32" s="172">
        <f t="shared" si="22"/>
        <v>0</v>
      </c>
      <c r="AP32" s="181">
        <f t="shared" si="22"/>
        <v>0</v>
      </c>
      <c r="AQ32" s="155">
        <f t="shared" si="22"/>
        <v>0</v>
      </c>
      <c r="AR32" s="195">
        <f t="shared" si="22"/>
        <v>0</v>
      </c>
      <c r="AS32" s="194">
        <f t="shared" si="22"/>
        <v>0</v>
      </c>
      <c r="AT32" s="154">
        <f t="shared" si="22"/>
        <v>0</v>
      </c>
      <c r="AU32" s="172">
        <f t="shared" si="22"/>
        <v>0</v>
      </c>
      <c r="AV32" s="153">
        <f t="shared" si="22"/>
        <v>0</v>
      </c>
      <c r="AW32" s="154">
        <f t="shared" si="22"/>
        <v>0</v>
      </c>
      <c r="AX32" s="172">
        <f t="shared" si="22"/>
        <v>0</v>
      </c>
      <c r="AY32" s="181">
        <f t="shared" si="22"/>
        <v>0</v>
      </c>
      <c r="AZ32" s="155">
        <f t="shared" si="22"/>
        <v>0</v>
      </c>
      <c r="BA32" s="156">
        <f t="shared" si="22"/>
        <v>0</v>
      </c>
      <c r="BB32" s="153">
        <f t="shared" si="22"/>
        <v>0</v>
      </c>
      <c r="BC32" s="154">
        <f t="shared" si="22"/>
        <v>0</v>
      </c>
      <c r="BD32" s="172">
        <f t="shared" si="22"/>
        <v>0</v>
      </c>
      <c r="BE32" s="153">
        <f t="shared" si="22"/>
        <v>0</v>
      </c>
      <c r="BF32" s="154">
        <f t="shared" si="22"/>
        <v>0</v>
      </c>
      <c r="BG32" s="172">
        <f t="shared" si="22"/>
        <v>0</v>
      </c>
      <c r="BH32" s="153">
        <f t="shared" si="22"/>
        <v>0</v>
      </c>
      <c r="BI32" s="154">
        <f t="shared" si="22"/>
        <v>0</v>
      </c>
      <c r="BJ32" s="172">
        <f t="shared" si="22"/>
        <v>0</v>
      </c>
      <c r="BK32" s="181">
        <f t="shared" si="22"/>
        <v>0</v>
      </c>
      <c r="BL32" s="155">
        <f t="shared" si="22"/>
        <v>0</v>
      </c>
      <c r="BM32" s="195">
        <f t="shared" si="22"/>
        <v>0</v>
      </c>
      <c r="BN32" s="194">
        <f t="shared" si="22"/>
        <v>0</v>
      </c>
      <c r="BO32" s="154">
        <f t="shared" ref="BO32:CH32" si="23">BO33+BO34</f>
        <v>0</v>
      </c>
      <c r="BP32" s="172">
        <f t="shared" si="23"/>
        <v>0</v>
      </c>
      <c r="BQ32" s="153">
        <f t="shared" si="23"/>
        <v>0</v>
      </c>
      <c r="BR32" s="154">
        <f t="shared" si="23"/>
        <v>0</v>
      </c>
      <c r="BS32" s="172">
        <f t="shared" si="23"/>
        <v>0</v>
      </c>
      <c r="BT32" s="181">
        <f t="shared" si="23"/>
        <v>0</v>
      </c>
      <c r="BU32" s="155">
        <f t="shared" si="23"/>
        <v>0</v>
      </c>
      <c r="BV32" s="156">
        <f t="shared" si="23"/>
        <v>0</v>
      </c>
      <c r="BW32" s="153">
        <f t="shared" si="23"/>
        <v>0</v>
      </c>
      <c r="BX32" s="154">
        <f t="shared" si="23"/>
        <v>0</v>
      </c>
      <c r="BY32" s="172">
        <f t="shared" si="23"/>
        <v>0</v>
      </c>
      <c r="BZ32" s="153">
        <f t="shared" si="23"/>
        <v>0</v>
      </c>
      <c r="CA32" s="154">
        <f t="shared" si="23"/>
        <v>0</v>
      </c>
      <c r="CB32" s="172">
        <f t="shared" si="23"/>
        <v>0</v>
      </c>
      <c r="CC32" s="153">
        <f t="shared" si="23"/>
        <v>0</v>
      </c>
      <c r="CD32" s="154">
        <f t="shared" si="23"/>
        <v>0</v>
      </c>
      <c r="CE32" s="172">
        <f t="shared" si="23"/>
        <v>0</v>
      </c>
      <c r="CF32" s="181">
        <f t="shared" si="23"/>
        <v>0</v>
      </c>
      <c r="CG32" s="155">
        <f t="shared" si="23"/>
        <v>0</v>
      </c>
      <c r="CH32" s="195">
        <f t="shared" si="23"/>
        <v>0</v>
      </c>
    </row>
    <row r="33" spans="1:86">
      <c r="A33" s="355"/>
      <c r="B33" s="112" t="s">
        <v>6</v>
      </c>
      <c r="C33" s="124"/>
      <c r="D33" s="88">
        <f>+Y33+AT33+BO33</f>
        <v>0</v>
      </c>
      <c r="E33" s="103">
        <f t="shared" ref="E33:E40" si="24">SUM(C33:D33)</f>
        <v>0</v>
      </c>
      <c r="F33" s="136"/>
      <c r="G33" s="88">
        <f>+AB33+AW33+BR33</f>
        <v>0</v>
      </c>
      <c r="H33" s="137">
        <f t="shared" ref="H33:H40" si="25">SUM(F33:G33)</f>
        <v>0</v>
      </c>
      <c r="I33" s="136"/>
      <c r="J33" s="88">
        <f>+AE33+AZ33+BU33</f>
        <v>0</v>
      </c>
      <c r="K33" s="137">
        <f t="shared" ref="K33:K40" si="26">SUM(I33:J33)</f>
        <v>0</v>
      </c>
      <c r="L33" s="136"/>
      <c r="M33" s="88">
        <f>+AH33+BC33+BX33</f>
        <v>0</v>
      </c>
      <c r="N33" s="137">
        <f t="shared" ref="N33:N40" si="27">SUM(L33:M33)</f>
        <v>0</v>
      </c>
      <c r="O33" s="136"/>
      <c r="P33" s="88">
        <f>+AK33+BF33+CA33</f>
        <v>0</v>
      </c>
      <c r="Q33" s="137">
        <f t="shared" ref="Q33:Q40" si="28">SUM(O33:P33)</f>
        <v>0</v>
      </c>
      <c r="R33" s="136"/>
      <c r="S33" s="88">
        <f>+AN33+BI33+CD33</f>
        <v>0</v>
      </c>
      <c r="T33" s="137">
        <f t="shared" ref="T33:T40" si="29">SUM(R33:S33)</f>
        <v>0</v>
      </c>
      <c r="U33" s="136"/>
      <c r="V33" s="88">
        <f>+AQ33+BL33+CG33</f>
        <v>0</v>
      </c>
      <c r="W33" s="125">
        <f t="shared" ref="W33:W40" si="30">SUM(U33:V33)</f>
        <v>0</v>
      </c>
      <c r="X33" s="196"/>
      <c r="Y33" s="77"/>
      <c r="Z33" s="173">
        <f t="shared" ref="Z33:Z40" si="31">SUM(X33:Y33)</f>
        <v>0</v>
      </c>
      <c r="AA33" s="157"/>
      <c r="AB33" s="77"/>
      <c r="AC33" s="173">
        <f t="shared" ref="AC33:AC40" si="32">SUM(AA33:AB33)</f>
        <v>0</v>
      </c>
      <c r="AD33" s="182"/>
      <c r="AE33" s="88">
        <f>+Y33+AB33</f>
        <v>0</v>
      </c>
      <c r="AF33" s="158">
        <f t="shared" ref="AF33:AF40" si="33">SUM(AD33:AE33)</f>
        <v>0</v>
      </c>
      <c r="AG33" s="157"/>
      <c r="AH33" s="77"/>
      <c r="AI33" s="173">
        <f t="shared" ref="AI33:AI40" si="34">SUM(AG33:AH33)</f>
        <v>0</v>
      </c>
      <c r="AJ33" s="157"/>
      <c r="AK33" s="77"/>
      <c r="AL33" s="173">
        <f t="shared" ref="AL33:AL40" si="35">SUM(AJ33:AK33)</f>
        <v>0</v>
      </c>
      <c r="AM33" s="157"/>
      <c r="AN33" s="77"/>
      <c r="AO33" s="173">
        <f t="shared" ref="AO33:AO40" si="36">SUM(AM33:AN33)</f>
        <v>0</v>
      </c>
      <c r="AP33" s="182"/>
      <c r="AQ33" s="88">
        <f>+AH33+AK33-AN33</f>
        <v>0</v>
      </c>
      <c r="AR33" s="197">
        <f t="shared" ref="AR33:AR40" si="37">SUM(AP33:AQ33)</f>
        <v>0</v>
      </c>
      <c r="AS33" s="196"/>
      <c r="AT33" s="77"/>
      <c r="AU33" s="173">
        <f t="shared" ref="AU33:AU40" si="38">SUM(AS33:AT33)</f>
        <v>0</v>
      </c>
      <c r="AV33" s="157"/>
      <c r="AW33" s="77"/>
      <c r="AX33" s="173">
        <f t="shared" ref="AX33:AX40" si="39">SUM(AV33:AW33)</f>
        <v>0</v>
      </c>
      <c r="AY33" s="182"/>
      <c r="AZ33" s="88">
        <f>+AT33+AW33</f>
        <v>0</v>
      </c>
      <c r="BA33" s="158">
        <f t="shared" ref="BA33:BA40" si="40">SUM(AY33:AZ33)</f>
        <v>0</v>
      </c>
      <c r="BB33" s="157"/>
      <c r="BC33" s="77"/>
      <c r="BD33" s="173">
        <f t="shared" ref="BD33:BD40" si="41">SUM(BB33:BC33)</f>
        <v>0</v>
      </c>
      <c r="BE33" s="157"/>
      <c r="BF33" s="77"/>
      <c r="BG33" s="173">
        <f t="shared" ref="BG33:BG40" si="42">SUM(BE33:BF33)</f>
        <v>0</v>
      </c>
      <c r="BH33" s="157"/>
      <c r="BI33" s="77"/>
      <c r="BJ33" s="173">
        <f t="shared" ref="BJ33:BJ40" si="43">SUM(BH33:BI33)</f>
        <v>0</v>
      </c>
      <c r="BK33" s="182"/>
      <c r="BL33" s="88">
        <f>+BC33+BF33-BI33</f>
        <v>0</v>
      </c>
      <c r="BM33" s="197">
        <f t="shared" ref="BM33:BM40" si="44">SUM(BK33:BL33)</f>
        <v>0</v>
      </c>
      <c r="BN33" s="196"/>
      <c r="BO33" s="77"/>
      <c r="BP33" s="173">
        <f t="shared" ref="BP33:BP40" si="45">SUM(BN33:BO33)</f>
        <v>0</v>
      </c>
      <c r="BQ33" s="157"/>
      <c r="BR33" s="77"/>
      <c r="BS33" s="173">
        <f t="shared" ref="BS33:BS40" si="46">SUM(BQ33:BR33)</f>
        <v>0</v>
      </c>
      <c r="BT33" s="182"/>
      <c r="BU33" s="88">
        <f>+BO33+BR33</f>
        <v>0</v>
      </c>
      <c r="BV33" s="158">
        <f t="shared" ref="BV33:BV40" si="47">SUM(BT33:BU33)</f>
        <v>0</v>
      </c>
      <c r="BW33" s="157"/>
      <c r="BX33" s="77"/>
      <c r="BY33" s="173">
        <f t="shared" ref="BY33:BY40" si="48">SUM(BW33:BX33)</f>
        <v>0</v>
      </c>
      <c r="BZ33" s="157"/>
      <c r="CA33" s="77"/>
      <c r="CB33" s="173">
        <f t="shared" ref="CB33:CB40" si="49">SUM(BZ33:CA33)</f>
        <v>0</v>
      </c>
      <c r="CC33" s="157"/>
      <c r="CD33" s="77"/>
      <c r="CE33" s="173">
        <f t="shared" ref="CE33:CE40" si="50">SUM(CC33:CD33)</f>
        <v>0</v>
      </c>
      <c r="CF33" s="182"/>
      <c r="CG33" s="88">
        <f>+BX33+CA33-CD33</f>
        <v>0</v>
      </c>
      <c r="CH33" s="197">
        <f t="shared" ref="CH33:CH40" si="51">SUM(CF33:CG33)</f>
        <v>0</v>
      </c>
    </row>
    <row r="34" spans="1:86" ht="15.75" thickBot="1">
      <c r="A34" s="356"/>
      <c r="B34" s="112" t="s">
        <v>7</v>
      </c>
      <c r="C34" s="139">
        <f>+X34+AS34+BN34</f>
        <v>0</v>
      </c>
      <c r="D34" s="89">
        <f>+Y34+AT34+BO34</f>
        <v>0</v>
      </c>
      <c r="E34" s="105">
        <f t="shared" si="24"/>
        <v>0</v>
      </c>
      <c r="F34" s="138">
        <f>+AA34+AV34+BQ34</f>
        <v>0</v>
      </c>
      <c r="G34" s="89">
        <f>+AB34+AW34+BR34</f>
        <v>0</v>
      </c>
      <c r="H34" s="140">
        <f t="shared" si="25"/>
        <v>0</v>
      </c>
      <c r="I34" s="138">
        <f>+AD34+AY34+BT34</f>
        <v>0</v>
      </c>
      <c r="J34" s="89">
        <f>+AE34+AZ34+BU34</f>
        <v>0</v>
      </c>
      <c r="K34" s="140">
        <f t="shared" si="26"/>
        <v>0</v>
      </c>
      <c r="L34" s="138">
        <f>+AG34+BB34+BW34</f>
        <v>0</v>
      </c>
      <c r="M34" s="89">
        <f>+AH34+BC34+BX34</f>
        <v>0</v>
      </c>
      <c r="N34" s="140">
        <f t="shared" si="27"/>
        <v>0</v>
      </c>
      <c r="O34" s="138">
        <f>+AJ34+BE34+BZ34</f>
        <v>0</v>
      </c>
      <c r="P34" s="89">
        <f>+AK34+BF34+CA34</f>
        <v>0</v>
      </c>
      <c r="Q34" s="140">
        <f t="shared" si="28"/>
        <v>0</v>
      </c>
      <c r="R34" s="138">
        <f>+AM34+BH34+CC34</f>
        <v>0</v>
      </c>
      <c r="S34" s="89">
        <f>+AN34+BI34+CD34</f>
        <v>0</v>
      </c>
      <c r="T34" s="140">
        <f t="shared" si="29"/>
        <v>0</v>
      </c>
      <c r="U34" s="138">
        <f>+AP34+BK34+CF34</f>
        <v>0</v>
      </c>
      <c r="V34" s="89">
        <f>+AQ34+BL34+CG34</f>
        <v>0</v>
      </c>
      <c r="W34" s="127">
        <f t="shared" si="30"/>
        <v>0</v>
      </c>
      <c r="X34" s="198"/>
      <c r="Y34" s="84"/>
      <c r="Z34" s="174">
        <f t="shared" si="31"/>
        <v>0</v>
      </c>
      <c r="AA34" s="159"/>
      <c r="AB34" s="84"/>
      <c r="AC34" s="174">
        <f t="shared" si="32"/>
        <v>0</v>
      </c>
      <c r="AD34" s="138">
        <f>+X34+AA34</f>
        <v>0</v>
      </c>
      <c r="AE34" s="89">
        <f>+Y34+AB34</f>
        <v>0</v>
      </c>
      <c r="AF34" s="160">
        <f t="shared" si="33"/>
        <v>0</v>
      </c>
      <c r="AG34" s="159"/>
      <c r="AH34" s="84"/>
      <c r="AI34" s="174">
        <f t="shared" si="34"/>
        <v>0</v>
      </c>
      <c r="AJ34" s="159"/>
      <c r="AK34" s="84"/>
      <c r="AL34" s="174">
        <f t="shared" si="35"/>
        <v>0</v>
      </c>
      <c r="AM34" s="159"/>
      <c r="AN34" s="84"/>
      <c r="AO34" s="174">
        <f t="shared" si="36"/>
        <v>0</v>
      </c>
      <c r="AP34" s="138">
        <f>+AG34+AJ34-AM34</f>
        <v>0</v>
      </c>
      <c r="AQ34" s="89">
        <f>+AH34+AK34-AN34</f>
        <v>0</v>
      </c>
      <c r="AR34" s="199">
        <f t="shared" si="37"/>
        <v>0</v>
      </c>
      <c r="AS34" s="198"/>
      <c r="AT34" s="84"/>
      <c r="AU34" s="174">
        <f t="shared" si="38"/>
        <v>0</v>
      </c>
      <c r="AV34" s="159"/>
      <c r="AW34" s="84"/>
      <c r="AX34" s="174">
        <f t="shared" si="39"/>
        <v>0</v>
      </c>
      <c r="AY34" s="138">
        <f>+AS34+AV34</f>
        <v>0</v>
      </c>
      <c r="AZ34" s="89">
        <f>+AT34+AW34</f>
        <v>0</v>
      </c>
      <c r="BA34" s="160">
        <f t="shared" si="40"/>
        <v>0</v>
      </c>
      <c r="BB34" s="159"/>
      <c r="BC34" s="84"/>
      <c r="BD34" s="174">
        <f t="shared" si="41"/>
        <v>0</v>
      </c>
      <c r="BE34" s="159"/>
      <c r="BF34" s="84"/>
      <c r="BG34" s="174">
        <f t="shared" si="42"/>
        <v>0</v>
      </c>
      <c r="BH34" s="159"/>
      <c r="BI34" s="84"/>
      <c r="BJ34" s="174">
        <f t="shared" si="43"/>
        <v>0</v>
      </c>
      <c r="BK34" s="138">
        <f>+BB34+BE34-BH34</f>
        <v>0</v>
      </c>
      <c r="BL34" s="89">
        <f>+BC34+BF34-BI34</f>
        <v>0</v>
      </c>
      <c r="BM34" s="199">
        <f t="shared" si="44"/>
        <v>0</v>
      </c>
      <c r="BN34" s="198"/>
      <c r="BO34" s="84"/>
      <c r="BP34" s="174">
        <f t="shared" si="45"/>
        <v>0</v>
      </c>
      <c r="BQ34" s="159"/>
      <c r="BR34" s="84"/>
      <c r="BS34" s="174">
        <f t="shared" si="46"/>
        <v>0</v>
      </c>
      <c r="BT34" s="138">
        <f>+BN34+BQ34</f>
        <v>0</v>
      </c>
      <c r="BU34" s="89">
        <f>+BO34+BR34</f>
        <v>0</v>
      </c>
      <c r="BV34" s="160">
        <f t="shared" si="47"/>
        <v>0</v>
      </c>
      <c r="BW34" s="159"/>
      <c r="BX34" s="84"/>
      <c r="BY34" s="174">
        <f t="shared" si="48"/>
        <v>0</v>
      </c>
      <c r="BZ34" s="159"/>
      <c r="CA34" s="84"/>
      <c r="CB34" s="174">
        <f t="shared" si="49"/>
        <v>0</v>
      </c>
      <c r="CC34" s="159"/>
      <c r="CD34" s="84"/>
      <c r="CE34" s="174">
        <f t="shared" si="50"/>
        <v>0</v>
      </c>
      <c r="CF34" s="138">
        <f>+BW34+BZ34-CC34</f>
        <v>0</v>
      </c>
      <c r="CG34" s="89">
        <f>+BX34+CA34-CD34</f>
        <v>0</v>
      </c>
      <c r="CH34" s="199">
        <f t="shared" si="51"/>
        <v>0</v>
      </c>
    </row>
    <row r="35" spans="1:86">
      <c r="A35" s="354">
        <v>5</v>
      </c>
      <c r="B35" s="118" t="s">
        <v>1</v>
      </c>
      <c r="C35" s="190">
        <f>C37</f>
        <v>2</v>
      </c>
      <c r="D35" s="142">
        <f>D36+D37</f>
        <v>0</v>
      </c>
      <c r="E35" s="143">
        <f t="shared" si="24"/>
        <v>2</v>
      </c>
      <c r="F35" s="141">
        <f>F37</f>
        <v>0</v>
      </c>
      <c r="G35" s="142">
        <f>G36+G37</f>
        <v>0</v>
      </c>
      <c r="H35" s="144">
        <f t="shared" si="25"/>
        <v>0</v>
      </c>
      <c r="I35" s="141">
        <f>I37</f>
        <v>2</v>
      </c>
      <c r="J35" s="142">
        <f>J36+J37</f>
        <v>0</v>
      </c>
      <c r="K35" s="144">
        <f t="shared" si="26"/>
        <v>2</v>
      </c>
      <c r="L35" s="141">
        <f>L37</f>
        <v>2</v>
      </c>
      <c r="M35" s="142">
        <f>M36+M37</f>
        <v>0</v>
      </c>
      <c r="N35" s="144">
        <f t="shared" si="27"/>
        <v>2</v>
      </c>
      <c r="O35" s="141">
        <f>O37</f>
        <v>0</v>
      </c>
      <c r="P35" s="142">
        <f>P36+P37</f>
        <v>0</v>
      </c>
      <c r="Q35" s="144">
        <f t="shared" si="28"/>
        <v>0</v>
      </c>
      <c r="R35" s="141">
        <f>R37</f>
        <v>0</v>
      </c>
      <c r="S35" s="142">
        <f>S36+S37</f>
        <v>0</v>
      </c>
      <c r="T35" s="144">
        <f t="shared" si="29"/>
        <v>0</v>
      </c>
      <c r="U35" s="141">
        <f>U37</f>
        <v>2</v>
      </c>
      <c r="V35" s="142">
        <f>V36+V37</f>
        <v>0</v>
      </c>
      <c r="W35" s="191">
        <f t="shared" si="30"/>
        <v>2</v>
      </c>
      <c r="X35" s="194">
        <f>X37</f>
        <v>2</v>
      </c>
      <c r="Y35" s="154">
        <f>Y36+Y37</f>
        <v>0</v>
      </c>
      <c r="Z35" s="172">
        <f t="shared" si="31"/>
        <v>2</v>
      </c>
      <c r="AA35" s="153">
        <f>AA37</f>
        <v>0</v>
      </c>
      <c r="AB35" s="154">
        <f>AB36+AB37</f>
        <v>0</v>
      </c>
      <c r="AC35" s="172">
        <f t="shared" si="32"/>
        <v>0</v>
      </c>
      <c r="AD35" s="181">
        <f>AD37</f>
        <v>2</v>
      </c>
      <c r="AE35" s="155">
        <f>AE36+AE37</f>
        <v>0</v>
      </c>
      <c r="AF35" s="156">
        <f t="shared" si="33"/>
        <v>2</v>
      </c>
      <c r="AG35" s="153">
        <f>AG37</f>
        <v>2</v>
      </c>
      <c r="AH35" s="154">
        <f>AH36+AH37</f>
        <v>0</v>
      </c>
      <c r="AI35" s="172">
        <f t="shared" si="34"/>
        <v>2</v>
      </c>
      <c r="AJ35" s="153">
        <f>AJ37</f>
        <v>0</v>
      </c>
      <c r="AK35" s="154">
        <f>AK36+AK37</f>
        <v>0</v>
      </c>
      <c r="AL35" s="172">
        <f t="shared" si="35"/>
        <v>0</v>
      </c>
      <c r="AM35" s="153">
        <f>AM37</f>
        <v>0</v>
      </c>
      <c r="AN35" s="154">
        <f>AN36+AN37</f>
        <v>0</v>
      </c>
      <c r="AO35" s="172">
        <f t="shared" si="36"/>
        <v>0</v>
      </c>
      <c r="AP35" s="181">
        <f>AP37</f>
        <v>2</v>
      </c>
      <c r="AQ35" s="155">
        <f>AQ36+AQ37</f>
        <v>0</v>
      </c>
      <c r="AR35" s="195">
        <f t="shared" si="37"/>
        <v>2</v>
      </c>
      <c r="AS35" s="194">
        <f>AS37</f>
        <v>0</v>
      </c>
      <c r="AT35" s="154">
        <f>AT36+AT37</f>
        <v>0</v>
      </c>
      <c r="AU35" s="172">
        <f t="shared" si="38"/>
        <v>0</v>
      </c>
      <c r="AV35" s="153">
        <f>AV37</f>
        <v>0</v>
      </c>
      <c r="AW35" s="154">
        <f>AW36+AW37</f>
        <v>0</v>
      </c>
      <c r="AX35" s="172">
        <f t="shared" si="39"/>
        <v>0</v>
      </c>
      <c r="AY35" s="181">
        <f>AY37</f>
        <v>0</v>
      </c>
      <c r="AZ35" s="155">
        <f>AZ36+AZ37</f>
        <v>0</v>
      </c>
      <c r="BA35" s="156">
        <f t="shared" si="40"/>
        <v>0</v>
      </c>
      <c r="BB35" s="153">
        <f>BB37</f>
        <v>0</v>
      </c>
      <c r="BC35" s="154">
        <f>BC36+BC37</f>
        <v>0</v>
      </c>
      <c r="BD35" s="172">
        <f t="shared" si="41"/>
        <v>0</v>
      </c>
      <c r="BE35" s="153">
        <f>BE37</f>
        <v>0</v>
      </c>
      <c r="BF35" s="154">
        <f>BF36+BF37</f>
        <v>0</v>
      </c>
      <c r="BG35" s="172">
        <f t="shared" si="42"/>
        <v>0</v>
      </c>
      <c r="BH35" s="153">
        <f>BH37</f>
        <v>0</v>
      </c>
      <c r="BI35" s="154">
        <f>BI36+BI37</f>
        <v>0</v>
      </c>
      <c r="BJ35" s="172">
        <f t="shared" si="43"/>
        <v>0</v>
      </c>
      <c r="BK35" s="181">
        <f>BK37</f>
        <v>0</v>
      </c>
      <c r="BL35" s="155">
        <f>BL36+BL37</f>
        <v>0</v>
      </c>
      <c r="BM35" s="195">
        <f t="shared" si="44"/>
        <v>0</v>
      </c>
      <c r="BN35" s="194">
        <f>BN37</f>
        <v>0</v>
      </c>
      <c r="BO35" s="154">
        <f>BO36+BO37</f>
        <v>0</v>
      </c>
      <c r="BP35" s="172">
        <f t="shared" si="45"/>
        <v>0</v>
      </c>
      <c r="BQ35" s="153">
        <f>BQ37</f>
        <v>0</v>
      </c>
      <c r="BR35" s="154">
        <f>BR36+BR37</f>
        <v>0</v>
      </c>
      <c r="BS35" s="172">
        <f t="shared" si="46"/>
        <v>0</v>
      </c>
      <c r="BT35" s="181">
        <f>BT37</f>
        <v>0</v>
      </c>
      <c r="BU35" s="155">
        <f>BU36+BU37</f>
        <v>0</v>
      </c>
      <c r="BV35" s="156">
        <f t="shared" si="47"/>
        <v>0</v>
      </c>
      <c r="BW35" s="153">
        <f>BW37</f>
        <v>0</v>
      </c>
      <c r="BX35" s="154">
        <f>BX36+BX37</f>
        <v>0</v>
      </c>
      <c r="BY35" s="172">
        <f t="shared" si="48"/>
        <v>0</v>
      </c>
      <c r="BZ35" s="153">
        <f>BZ37</f>
        <v>0</v>
      </c>
      <c r="CA35" s="154">
        <f>CA36+CA37</f>
        <v>0</v>
      </c>
      <c r="CB35" s="172">
        <f t="shared" si="49"/>
        <v>0</v>
      </c>
      <c r="CC35" s="153">
        <f>CC37</f>
        <v>0</v>
      </c>
      <c r="CD35" s="154">
        <f>CD36+CD37</f>
        <v>0</v>
      </c>
      <c r="CE35" s="172">
        <f t="shared" si="50"/>
        <v>0</v>
      </c>
      <c r="CF35" s="181">
        <f>CF37</f>
        <v>0</v>
      </c>
      <c r="CG35" s="155">
        <f>CG36+CG37</f>
        <v>0</v>
      </c>
      <c r="CH35" s="195">
        <f t="shared" si="51"/>
        <v>0</v>
      </c>
    </row>
    <row r="36" spans="1:86">
      <c r="A36" s="355"/>
      <c r="B36" s="112" t="s">
        <v>43</v>
      </c>
      <c r="C36" s="124"/>
      <c r="D36" s="88">
        <f>+Y36+AT36+BO36</f>
        <v>0</v>
      </c>
      <c r="E36" s="103">
        <f t="shared" si="24"/>
        <v>0</v>
      </c>
      <c r="F36" s="136"/>
      <c r="G36" s="88">
        <f>+AB36+AW36+BR36</f>
        <v>0</v>
      </c>
      <c r="H36" s="137">
        <f t="shared" si="25"/>
        <v>0</v>
      </c>
      <c r="I36" s="136"/>
      <c r="J36" s="88">
        <f>+AE36+AZ36+BU36</f>
        <v>0</v>
      </c>
      <c r="K36" s="137">
        <f t="shared" si="26"/>
        <v>0</v>
      </c>
      <c r="L36" s="136"/>
      <c r="M36" s="88">
        <f>+AH36+BC36+BX36</f>
        <v>0</v>
      </c>
      <c r="N36" s="137">
        <f t="shared" si="27"/>
        <v>0</v>
      </c>
      <c r="O36" s="136"/>
      <c r="P36" s="88">
        <f>+AK36+BF36+CA36</f>
        <v>0</v>
      </c>
      <c r="Q36" s="137">
        <f t="shared" si="28"/>
        <v>0</v>
      </c>
      <c r="R36" s="136"/>
      <c r="S36" s="88">
        <f>+AN36+BI36+CD36</f>
        <v>0</v>
      </c>
      <c r="T36" s="137">
        <f t="shared" si="29"/>
        <v>0</v>
      </c>
      <c r="U36" s="136"/>
      <c r="V36" s="88">
        <f>+AQ36+BL36+CG36</f>
        <v>0</v>
      </c>
      <c r="W36" s="125">
        <f t="shared" si="30"/>
        <v>0</v>
      </c>
      <c r="X36" s="196"/>
      <c r="Y36" s="77"/>
      <c r="Z36" s="173">
        <f t="shared" si="31"/>
        <v>0</v>
      </c>
      <c r="AA36" s="157"/>
      <c r="AB36" s="77"/>
      <c r="AC36" s="173">
        <f t="shared" si="32"/>
        <v>0</v>
      </c>
      <c r="AD36" s="182"/>
      <c r="AE36" s="88">
        <f>+Y36+AB36</f>
        <v>0</v>
      </c>
      <c r="AF36" s="158">
        <f t="shared" si="33"/>
        <v>0</v>
      </c>
      <c r="AG36" s="157"/>
      <c r="AH36" s="77"/>
      <c r="AI36" s="173">
        <f t="shared" si="34"/>
        <v>0</v>
      </c>
      <c r="AJ36" s="157"/>
      <c r="AK36" s="77"/>
      <c r="AL36" s="173">
        <f t="shared" si="35"/>
        <v>0</v>
      </c>
      <c r="AM36" s="157"/>
      <c r="AN36" s="77"/>
      <c r="AO36" s="173">
        <f t="shared" si="36"/>
        <v>0</v>
      </c>
      <c r="AP36" s="182"/>
      <c r="AQ36" s="88">
        <f>+AH36+AK36-AN36</f>
        <v>0</v>
      </c>
      <c r="AR36" s="197">
        <f t="shared" si="37"/>
        <v>0</v>
      </c>
      <c r="AS36" s="196"/>
      <c r="AT36" s="77"/>
      <c r="AU36" s="173">
        <f t="shared" si="38"/>
        <v>0</v>
      </c>
      <c r="AV36" s="157"/>
      <c r="AW36" s="77"/>
      <c r="AX36" s="173">
        <f t="shared" si="39"/>
        <v>0</v>
      </c>
      <c r="AY36" s="182"/>
      <c r="AZ36" s="88">
        <f>+AT36+AW36</f>
        <v>0</v>
      </c>
      <c r="BA36" s="158">
        <f t="shared" si="40"/>
        <v>0</v>
      </c>
      <c r="BB36" s="157"/>
      <c r="BC36" s="77"/>
      <c r="BD36" s="173">
        <f t="shared" si="41"/>
        <v>0</v>
      </c>
      <c r="BE36" s="157"/>
      <c r="BF36" s="77"/>
      <c r="BG36" s="173">
        <f t="shared" si="42"/>
        <v>0</v>
      </c>
      <c r="BH36" s="157"/>
      <c r="BI36" s="77"/>
      <c r="BJ36" s="173">
        <f t="shared" si="43"/>
        <v>0</v>
      </c>
      <c r="BK36" s="182"/>
      <c r="BL36" s="88">
        <f>+BC36+BF36-BI36</f>
        <v>0</v>
      </c>
      <c r="BM36" s="197">
        <f t="shared" si="44"/>
        <v>0</v>
      </c>
      <c r="BN36" s="196"/>
      <c r="BO36" s="77"/>
      <c r="BP36" s="173">
        <f t="shared" si="45"/>
        <v>0</v>
      </c>
      <c r="BQ36" s="157"/>
      <c r="BR36" s="77"/>
      <c r="BS36" s="173">
        <f t="shared" si="46"/>
        <v>0</v>
      </c>
      <c r="BT36" s="182"/>
      <c r="BU36" s="88">
        <f>+BO36+BR36</f>
        <v>0</v>
      </c>
      <c r="BV36" s="158">
        <f t="shared" si="47"/>
        <v>0</v>
      </c>
      <c r="BW36" s="157"/>
      <c r="BX36" s="77"/>
      <c r="BY36" s="173">
        <f t="shared" si="48"/>
        <v>0</v>
      </c>
      <c r="BZ36" s="157"/>
      <c r="CA36" s="77"/>
      <c r="CB36" s="173">
        <f t="shared" si="49"/>
        <v>0</v>
      </c>
      <c r="CC36" s="157"/>
      <c r="CD36" s="77"/>
      <c r="CE36" s="173">
        <f t="shared" si="50"/>
        <v>0</v>
      </c>
      <c r="CF36" s="182"/>
      <c r="CG36" s="88">
        <f>+BX36+CA36-CD36</f>
        <v>0</v>
      </c>
      <c r="CH36" s="197">
        <f t="shared" si="51"/>
        <v>0</v>
      </c>
    </row>
    <row r="37" spans="1:86" ht="15.75" thickBot="1">
      <c r="A37" s="356"/>
      <c r="B37" s="112" t="s">
        <v>7</v>
      </c>
      <c r="C37" s="139">
        <f>+X37+AS37+BN37</f>
        <v>2</v>
      </c>
      <c r="D37" s="89">
        <f>+Y37+AT37+BO37</f>
        <v>0</v>
      </c>
      <c r="E37" s="105">
        <f t="shared" si="24"/>
        <v>2</v>
      </c>
      <c r="F37" s="138">
        <f>+AA37+AV37+BQ37</f>
        <v>0</v>
      </c>
      <c r="G37" s="89">
        <f>+AB37+AW37+BR37</f>
        <v>0</v>
      </c>
      <c r="H37" s="140">
        <f t="shared" si="25"/>
        <v>0</v>
      </c>
      <c r="I37" s="138">
        <f>+AD37+AY37+BT37</f>
        <v>2</v>
      </c>
      <c r="J37" s="89">
        <f>+AE37+AZ37+BU37</f>
        <v>0</v>
      </c>
      <c r="K37" s="140">
        <f t="shared" si="26"/>
        <v>2</v>
      </c>
      <c r="L37" s="138">
        <f>+AG37+BB37+BW37</f>
        <v>2</v>
      </c>
      <c r="M37" s="89">
        <f>+AH37+BC37+BX37</f>
        <v>0</v>
      </c>
      <c r="N37" s="140">
        <f t="shared" si="27"/>
        <v>2</v>
      </c>
      <c r="O37" s="138">
        <f>+AJ37+BE37+BZ37</f>
        <v>0</v>
      </c>
      <c r="P37" s="89">
        <f>+AK37+BF37+CA37</f>
        <v>0</v>
      </c>
      <c r="Q37" s="140">
        <f t="shared" si="28"/>
        <v>0</v>
      </c>
      <c r="R37" s="138">
        <f>+AM37+BH37+CC37</f>
        <v>0</v>
      </c>
      <c r="S37" s="89">
        <f>+AN37+BI37+CD37</f>
        <v>0</v>
      </c>
      <c r="T37" s="140">
        <f t="shared" si="29"/>
        <v>0</v>
      </c>
      <c r="U37" s="138">
        <f>+AP37+BK37+CF37</f>
        <v>2</v>
      </c>
      <c r="V37" s="89">
        <f>+AQ37+BL37+CG37</f>
        <v>0</v>
      </c>
      <c r="W37" s="127">
        <f t="shared" si="30"/>
        <v>2</v>
      </c>
      <c r="X37" s="198">
        <v>2</v>
      </c>
      <c r="Y37" s="84"/>
      <c r="Z37" s="174">
        <f t="shared" si="31"/>
        <v>2</v>
      </c>
      <c r="AA37" s="159"/>
      <c r="AB37" s="84"/>
      <c r="AC37" s="174">
        <f t="shared" si="32"/>
        <v>0</v>
      </c>
      <c r="AD37" s="138">
        <f>+X37+AA37</f>
        <v>2</v>
      </c>
      <c r="AE37" s="89">
        <f>+Y37+AB37</f>
        <v>0</v>
      </c>
      <c r="AF37" s="160">
        <f t="shared" si="33"/>
        <v>2</v>
      </c>
      <c r="AG37" s="159">
        <v>2</v>
      </c>
      <c r="AH37" s="84"/>
      <c r="AI37" s="174">
        <f t="shared" si="34"/>
        <v>2</v>
      </c>
      <c r="AJ37" s="159"/>
      <c r="AK37" s="84"/>
      <c r="AL37" s="174">
        <f t="shared" si="35"/>
        <v>0</v>
      </c>
      <c r="AM37" s="159"/>
      <c r="AN37" s="84"/>
      <c r="AO37" s="174">
        <f t="shared" si="36"/>
        <v>0</v>
      </c>
      <c r="AP37" s="138">
        <f>+AG37+AJ37-AM37</f>
        <v>2</v>
      </c>
      <c r="AQ37" s="89">
        <f>+AH37+AK37-AN37</f>
        <v>0</v>
      </c>
      <c r="AR37" s="199">
        <f t="shared" si="37"/>
        <v>2</v>
      </c>
      <c r="AS37" s="198"/>
      <c r="AT37" s="84"/>
      <c r="AU37" s="174">
        <f t="shared" si="38"/>
        <v>0</v>
      </c>
      <c r="AV37" s="159"/>
      <c r="AW37" s="84"/>
      <c r="AX37" s="174">
        <f t="shared" si="39"/>
        <v>0</v>
      </c>
      <c r="AY37" s="138">
        <f>+AS37+AV37</f>
        <v>0</v>
      </c>
      <c r="AZ37" s="89">
        <f>+AT37+AW37</f>
        <v>0</v>
      </c>
      <c r="BA37" s="160">
        <f t="shared" si="40"/>
        <v>0</v>
      </c>
      <c r="BB37" s="159"/>
      <c r="BC37" s="84"/>
      <c r="BD37" s="174">
        <f t="shared" si="41"/>
        <v>0</v>
      </c>
      <c r="BE37" s="159"/>
      <c r="BF37" s="84"/>
      <c r="BG37" s="174">
        <f t="shared" si="42"/>
        <v>0</v>
      </c>
      <c r="BH37" s="159"/>
      <c r="BI37" s="84"/>
      <c r="BJ37" s="174">
        <f t="shared" si="43"/>
        <v>0</v>
      </c>
      <c r="BK37" s="138">
        <f>+BB37+BE37-BH37</f>
        <v>0</v>
      </c>
      <c r="BL37" s="89">
        <f>+BC37+BF37-BI37</f>
        <v>0</v>
      </c>
      <c r="BM37" s="199">
        <f t="shared" si="44"/>
        <v>0</v>
      </c>
      <c r="BN37" s="198"/>
      <c r="BO37" s="84"/>
      <c r="BP37" s="174">
        <f t="shared" si="45"/>
        <v>0</v>
      </c>
      <c r="BQ37" s="159"/>
      <c r="BR37" s="84"/>
      <c r="BS37" s="174">
        <f t="shared" si="46"/>
        <v>0</v>
      </c>
      <c r="BT37" s="138">
        <f>+BN37+BQ37</f>
        <v>0</v>
      </c>
      <c r="BU37" s="89">
        <f>+BO37+BR37</f>
        <v>0</v>
      </c>
      <c r="BV37" s="160">
        <f t="shared" si="47"/>
        <v>0</v>
      </c>
      <c r="BW37" s="159"/>
      <c r="BX37" s="84"/>
      <c r="BY37" s="174">
        <f t="shared" si="48"/>
        <v>0</v>
      </c>
      <c r="BZ37" s="159"/>
      <c r="CA37" s="84"/>
      <c r="CB37" s="174">
        <f t="shared" si="49"/>
        <v>0</v>
      </c>
      <c r="CC37" s="159"/>
      <c r="CD37" s="84"/>
      <c r="CE37" s="174">
        <f t="shared" si="50"/>
        <v>0</v>
      </c>
      <c r="CF37" s="138">
        <f>+BW37+BZ37-CC37</f>
        <v>0</v>
      </c>
      <c r="CG37" s="89">
        <f>+BX37+CA37-CD37</f>
        <v>0</v>
      </c>
      <c r="CH37" s="199">
        <f t="shared" si="51"/>
        <v>0</v>
      </c>
    </row>
    <row r="38" spans="1:86">
      <c r="A38" s="359">
        <v>6</v>
      </c>
      <c r="B38" s="118" t="s">
        <v>11</v>
      </c>
      <c r="C38" s="190">
        <f>SUM(C39:C40)</f>
        <v>40</v>
      </c>
      <c r="D38" s="142">
        <f>SUM(D39:D40)</f>
        <v>7</v>
      </c>
      <c r="E38" s="143">
        <f t="shared" si="24"/>
        <v>47</v>
      </c>
      <c r="F38" s="141">
        <f>SUM(F39:F40)</f>
        <v>0</v>
      </c>
      <c r="G38" s="142">
        <f>SUM(G39:G40)</f>
        <v>0</v>
      </c>
      <c r="H38" s="144">
        <f t="shared" si="25"/>
        <v>0</v>
      </c>
      <c r="I38" s="141">
        <f>SUM(I39:I40)</f>
        <v>40</v>
      </c>
      <c r="J38" s="142">
        <f>SUM(J39:J40)</f>
        <v>7</v>
      </c>
      <c r="K38" s="144">
        <f t="shared" si="26"/>
        <v>47</v>
      </c>
      <c r="L38" s="141">
        <f>SUM(L39:L40)</f>
        <v>36</v>
      </c>
      <c r="M38" s="142">
        <f>SUM(M39:M40)</f>
        <v>7</v>
      </c>
      <c r="N38" s="144">
        <f t="shared" si="27"/>
        <v>43</v>
      </c>
      <c r="O38" s="141">
        <f>SUM(O39:O40)</f>
        <v>6</v>
      </c>
      <c r="P38" s="142">
        <f>SUM(P39:P40)</f>
        <v>4</v>
      </c>
      <c r="Q38" s="144">
        <f t="shared" si="28"/>
        <v>10</v>
      </c>
      <c r="R38" s="141">
        <f>SUM(R39:R40)</f>
        <v>0</v>
      </c>
      <c r="S38" s="142">
        <f>SUM(S39:S40)</f>
        <v>6</v>
      </c>
      <c r="T38" s="144">
        <f t="shared" si="29"/>
        <v>6</v>
      </c>
      <c r="U38" s="141">
        <f>SUM(U39:U40)</f>
        <v>42</v>
      </c>
      <c r="V38" s="142">
        <f>SUM(V39:V40)</f>
        <v>5</v>
      </c>
      <c r="W38" s="191">
        <f t="shared" si="30"/>
        <v>47</v>
      </c>
      <c r="X38" s="194">
        <f>SUM(X39:X40)</f>
        <v>40</v>
      </c>
      <c r="Y38" s="154">
        <f>SUM(Y39:Y40)</f>
        <v>7</v>
      </c>
      <c r="Z38" s="172">
        <f t="shared" si="31"/>
        <v>47</v>
      </c>
      <c r="AA38" s="153">
        <f>SUM(AA39:AA40)</f>
        <v>0</v>
      </c>
      <c r="AB38" s="154">
        <f>SUM(AB39:AB40)</f>
        <v>0</v>
      </c>
      <c r="AC38" s="172">
        <f t="shared" si="32"/>
        <v>0</v>
      </c>
      <c r="AD38" s="181">
        <f>SUM(AD39:AD40)</f>
        <v>40</v>
      </c>
      <c r="AE38" s="155">
        <f>SUM(AE39:AE40)</f>
        <v>7</v>
      </c>
      <c r="AF38" s="156">
        <f t="shared" si="33"/>
        <v>47</v>
      </c>
      <c r="AG38" s="153">
        <f>SUM(AG39:AG40)</f>
        <v>36</v>
      </c>
      <c r="AH38" s="154">
        <f>SUM(AH39:AH40)</f>
        <v>7</v>
      </c>
      <c r="AI38" s="172">
        <f t="shared" si="34"/>
        <v>43</v>
      </c>
      <c r="AJ38" s="153">
        <f>SUM(AJ39:AJ40)</f>
        <v>6</v>
      </c>
      <c r="AK38" s="154">
        <f>SUM(AK39:AK40)</f>
        <v>4</v>
      </c>
      <c r="AL38" s="172">
        <f t="shared" si="35"/>
        <v>10</v>
      </c>
      <c r="AM38" s="153">
        <f>SUM(AM39:AM40)</f>
        <v>0</v>
      </c>
      <c r="AN38" s="154">
        <f>SUM(AN39:AN40)</f>
        <v>6</v>
      </c>
      <c r="AO38" s="172">
        <f t="shared" si="36"/>
        <v>6</v>
      </c>
      <c r="AP38" s="181">
        <f>SUM(AP39:AP40)</f>
        <v>42</v>
      </c>
      <c r="AQ38" s="155">
        <f>SUM(AQ39:AQ40)</f>
        <v>5</v>
      </c>
      <c r="AR38" s="195">
        <f t="shared" si="37"/>
        <v>47</v>
      </c>
      <c r="AS38" s="194">
        <f>SUM(AS39:AS40)</f>
        <v>0</v>
      </c>
      <c r="AT38" s="154">
        <f>SUM(AT39:AT40)</f>
        <v>0</v>
      </c>
      <c r="AU38" s="172">
        <f t="shared" si="38"/>
        <v>0</v>
      </c>
      <c r="AV38" s="153">
        <f>SUM(AV39:AV40)</f>
        <v>0</v>
      </c>
      <c r="AW38" s="154">
        <f>SUM(AW39:AW40)</f>
        <v>0</v>
      </c>
      <c r="AX38" s="172">
        <f t="shared" si="39"/>
        <v>0</v>
      </c>
      <c r="AY38" s="181">
        <f>SUM(AY39:AY40)</f>
        <v>0</v>
      </c>
      <c r="AZ38" s="155">
        <f>SUM(AZ39:AZ40)</f>
        <v>0</v>
      </c>
      <c r="BA38" s="156">
        <f t="shared" si="40"/>
        <v>0</v>
      </c>
      <c r="BB38" s="153">
        <f>SUM(BB39:BB40)</f>
        <v>0</v>
      </c>
      <c r="BC38" s="154">
        <f>SUM(BC39:BC40)</f>
        <v>0</v>
      </c>
      <c r="BD38" s="172">
        <f t="shared" si="41"/>
        <v>0</v>
      </c>
      <c r="BE38" s="153">
        <f>SUM(BE39:BE40)</f>
        <v>0</v>
      </c>
      <c r="BF38" s="154">
        <f>SUM(BF39:BF40)</f>
        <v>0</v>
      </c>
      <c r="BG38" s="172">
        <f t="shared" si="42"/>
        <v>0</v>
      </c>
      <c r="BH38" s="153">
        <f>SUM(BH39:BH40)</f>
        <v>0</v>
      </c>
      <c r="BI38" s="154">
        <f>SUM(BI39:BI40)</f>
        <v>0</v>
      </c>
      <c r="BJ38" s="172">
        <f t="shared" si="43"/>
        <v>0</v>
      </c>
      <c r="BK38" s="181">
        <f>SUM(BK39:BK40)</f>
        <v>0</v>
      </c>
      <c r="BL38" s="155">
        <f>SUM(BL39:BL40)</f>
        <v>0</v>
      </c>
      <c r="BM38" s="195">
        <f t="shared" si="44"/>
        <v>0</v>
      </c>
      <c r="BN38" s="194">
        <f>SUM(BN39:BN40)</f>
        <v>0</v>
      </c>
      <c r="BO38" s="154">
        <f>SUM(BO39:BO40)</f>
        <v>0</v>
      </c>
      <c r="BP38" s="172">
        <f t="shared" si="45"/>
        <v>0</v>
      </c>
      <c r="BQ38" s="153">
        <f>SUM(BQ39:BQ40)</f>
        <v>0</v>
      </c>
      <c r="BR38" s="154">
        <f>SUM(BR39:BR40)</f>
        <v>0</v>
      </c>
      <c r="BS38" s="172">
        <f t="shared" si="46"/>
        <v>0</v>
      </c>
      <c r="BT38" s="181">
        <f>SUM(BT39:BT40)</f>
        <v>0</v>
      </c>
      <c r="BU38" s="155">
        <f>SUM(BU39:BU40)</f>
        <v>0</v>
      </c>
      <c r="BV38" s="156">
        <f t="shared" si="47"/>
        <v>0</v>
      </c>
      <c r="BW38" s="153">
        <f>SUM(BW39:BW40)</f>
        <v>0</v>
      </c>
      <c r="BX38" s="154">
        <f>SUM(BX39:BX40)</f>
        <v>0</v>
      </c>
      <c r="BY38" s="172">
        <f t="shared" si="48"/>
        <v>0</v>
      </c>
      <c r="BZ38" s="153">
        <f>SUM(BZ39:BZ40)</f>
        <v>0</v>
      </c>
      <c r="CA38" s="154">
        <f>SUM(CA39:CA40)</f>
        <v>0</v>
      </c>
      <c r="CB38" s="172">
        <f t="shared" si="49"/>
        <v>0</v>
      </c>
      <c r="CC38" s="153">
        <f>SUM(CC39:CC40)</f>
        <v>0</v>
      </c>
      <c r="CD38" s="154">
        <f>SUM(CD39:CD40)</f>
        <v>0</v>
      </c>
      <c r="CE38" s="172">
        <f t="shared" si="50"/>
        <v>0</v>
      </c>
      <c r="CF38" s="181">
        <f>SUM(CF39:CF40)</f>
        <v>0</v>
      </c>
      <c r="CG38" s="155">
        <f>SUM(CG39:CG40)</f>
        <v>0</v>
      </c>
      <c r="CH38" s="195">
        <f t="shared" si="51"/>
        <v>0</v>
      </c>
    </row>
    <row r="39" spans="1:86">
      <c r="A39" s="359"/>
      <c r="B39" s="119" t="s">
        <v>10</v>
      </c>
      <c r="C39" s="124"/>
      <c r="D39" s="88">
        <f>+Y39+AT39+BO39</f>
        <v>1</v>
      </c>
      <c r="E39" s="103">
        <f t="shared" si="24"/>
        <v>1</v>
      </c>
      <c r="F39" s="136"/>
      <c r="G39" s="88">
        <f>+AB39+AW39+BR39</f>
        <v>0</v>
      </c>
      <c r="H39" s="137">
        <f t="shared" si="25"/>
        <v>0</v>
      </c>
      <c r="I39" s="136"/>
      <c r="J39" s="88">
        <f>+AE39+AZ39+BU39</f>
        <v>1</v>
      </c>
      <c r="K39" s="137">
        <f t="shared" si="26"/>
        <v>1</v>
      </c>
      <c r="L39" s="136"/>
      <c r="M39" s="88">
        <f>+AH39+BC39+BX39</f>
        <v>1</v>
      </c>
      <c r="N39" s="137">
        <f t="shared" si="27"/>
        <v>1</v>
      </c>
      <c r="O39" s="136"/>
      <c r="P39" s="88">
        <f>+AK39+BF39+CA39</f>
        <v>0</v>
      </c>
      <c r="Q39" s="137">
        <f t="shared" si="28"/>
        <v>0</v>
      </c>
      <c r="R39" s="136"/>
      <c r="S39" s="88">
        <f>+AN39+BI39+CD39</f>
        <v>0</v>
      </c>
      <c r="T39" s="137">
        <f t="shared" si="29"/>
        <v>0</v>
      </c>
      <c r="U39" s="136"/>
      <c r="V39" s="88">
        <f>+AQ39+BL39+CG39</f>
        <v>1</v>
      </c>
      <c r="W39" s="125">
        <f t="shared" si="30"/>
        <v>1</v>
      </c>
      <c r="X39" s="196"/>
      <c r="Y39" s="77">
        <v>1</v>
      </c>
      <c r="Z39" s="173">
        <f t="shared" si="31"/>
        <v>1</v>
      </c>
      <c r="AA39" s="157"/>
      <c r="AB39" s="77"/>
      <c r="AC39" s="173">
        <f t="shared" si="32"/>
        <v>0</v>
      </c>
      <c r="AD39" s="182"/>
      <c r="AE39" s="88">
        <f>+Y39+AB39</f>
        <v>1</v>
      </c>
      <c r="AF39" s="158">
        <f t="shared" si="33"/>
        <v>1</v>
      </c>
      <c r="AG39" s="157"/>
      <c r="AH39" s="77">
        <v>1</v>
      </c>
      <c r="AI39" s="173">
        <f t="shared" si="34"/>
        <v>1</v>
      </c>
      <c r="AJ39" s="157"/>
      <c r="AK39" s="77"/>
      <c r="AL39" s="173">
        <f t="shared" si="35"/>
        <v>0</v>
      </c>
      <c r="AM39" s="157"/>
      <c r="AN39" s="77"/>
      <c r="AO39" s="173">
        <f t="shared" si="36"/>
        <v>0</v>
      </c>
      <c r="AP39" s="182"/>
      <c r="AQ39" s="88">
        <f>+AH39+AK39-AN39</f>
        <v>1</v>
      </c>
      <c r="AR39" s="197">
        <f t="shared" si="37"/>
        <v>1</v>
      </c>
      <c r="AS39" s="196"/>
      <c r="AT39" s="77"/>
      <c r="AU39" s="173">
        <f t="shared" si="38"/>
        <v>0</v>
      </c>
      <c r="AV39" s="157"/>
      <c r="AW39" s="77"/>
      <c r="AX39" s="173">
        <f t="shared" si="39"/>
        <v>0</v>
      </c>
      <c r="AY39" s="182"/>
      <c r="AZ39" s="88">
        <f>+AT39+AW39</f>
        <v>0</v>
      </c>
      <c r="BA39" s="158">
        <f t="shared" si="40"/>
        <v>0</v>
      </c>
      <c r="BB39" s="157"/>
      <c r="BC39" s="77"/>
      <c r="BD39" s="173">
        <f t="shared" si="41"/>
        <v>0</v>
      </c>
      <c r="BE39" s="157"/>
      <c r="BF39" s="77"/>
      <c r="BG39" s="173">
        <f t="shared" si="42"/>
        <v>0</v>
      </c>
      <c r="BH39" s="157"/>
      <c r="BI39" s="77"/>
      <c r="BJ39" s="173">
        <f t="shared" si="43"/>
        <v>0</v>
      </c>
      <c r="BK39" s="182"/>
      <c r="BL39" s="88">
        <f>+BC39+BF39-BI39</f>
        <v>0</v>
      </c>
      <c r="BM39" s="197">
        <f t="shared" si="44"/>
        <v>0</v>
      </c>
      <c r="BN39" s="196"/>
      <c r="BO39" s="77"/>
      <c r="BP39" s="173">
        <f t="shared" si="45"/>
        <v>0</v>
      </c>
      <c r="BQ39" s="157"/>
      <c r="BR39" s="77"/>
      <c r="BS39" s="173">
        <f t="shared" si="46"/>
        <v>0</v>
      </c>
      <c r="BT39" s="182"/>
      <c r="BU39" s="88">
        <f>+BO39+BR39</f>
        <v>0</v>
      </c>
      <c r="BV39" s="158">
        <f t="shared" si="47"/>
        <v>0</v>
      </c>
      <c r="BW39" s="157"/>
      <c r="BX39" s="77"/>
      <c r="BY39" s="173">
        <f t="shared" si="48"/>
        <v>0</v>
      </c>
      <c r="BZ39" s="157"/>
      <c r="CA39" s="77"/>
      <c r="CB39" s="173">
        <f t="shared" si="49"/>
        <v>0</v>
      </c>
      <c r="CC39" s="157"/>
      <c r="CD39" s="77"/>
      <c r="CE39" s="173">
        <f t="shared" si="50"/>
        <v>0</v>
      </c>
      <c r="CF39" s="182"/>
      <c r="CG39" s="88">
        <f>+BX39+CA39-CD39</f>
        <v>0</v>
      </c>
      <c r="CH39" s="197">
        <f t="shared" si="51"/>
        <v>0</v>
      </c>
    </row>
    <row r="40" spans="1:86" ht="15.75" thickBot="1">
      <c r="A40" s="359"/>
      <c r="B40" s="119" t="s">
        <v>9</v>
      </c>
      <c r="C40" s="139">
        <f>+X40+AS40+BN40</f>
        <v>40</v>
      </c>
      <c r="D40" s="89">
        <f>+Y40+AT40+BO40</f>
        <v>6</v>
      </c>
      <c r="E40" s="105">
        <f t="shared" si="24"/>
        <v>46</v>
      </c>
      <c r="F40" s="138">
        <f>+AA40+AV40+BQ40</f>
        <v>0</v>
      </c>
      <c r="G40" s="89">
        <f>+AB40+AW40+BR40</f>
        <v>0</v>
      </c>
      <c r="H40" s="140">
        <f t="shared" si="25"/>
        <v>0</v>
      </c>
      <c r="I40" s="138">
        <f>+AD40+AY40+BT40</f>
        <v>40</v>
      </c>
      <c r="J40" s="89">
        <f>+AE40+AZ40+BU40</f>
        <v>6</v>
      </c>
      <c r="K40" s="140">
        <f t="shared" si="26"/>
        <v>46</v>
      </c>
      <c r="L40" s="138">
        <f>+AG40+BB40+BW40</f>
        <v>36</v>
      </c>
      <c r="M40" s="89">
        <f>+AH40+BC40+BX40</f>
        <v>6</v>
      </c>
      <c r="N40" s="140">
        <f t="shared" si="27"/>
        <v>42</v>
      </c>
      <c r="O40" s="138">
        <f>+AJ40+BE40+BZ40</f>
        <v>6</v>
      </c>
      <c r="P40" s="89">
        <f>+AK40+BF40+CA40</f>
        <v>4</v>
      </c>
      <c r="Q40" s="140">
        <f t="shared" si="28"/>
        <v>10</v>
      </c>
      <c r="R40" s="138">
        <f>+AM40+BH40+CC40</f>
        <v>0</v>
      </c>
      <c r="S40" s="89">
        <f>+AN40+BI40+CD40</f>
        <v>6</v>
      </c>
      <c r="T40" s="140">
        <f t="shared" si="29"/>
        <v>6</v>
      </c>
      <c r="U40" s="138">
        <f>+AP40+BK40+CF40</f>
        <v>42</v>
      </c>
      <c r="V40" s="89">
        <f>+AQ40+BL40+CG40</f>
        <v>4</v>
      </c>
      <c r="W40" s="127">
        <f t="shared" si="30"/>
        <v>46</v>
      </c>
      <c r="X40" s="198">
        <v>40</v>
      </c>
      <c r="Y40" s="84">
        <v>6</v>
      </c>
      <c r="Z40" s="174">
        <f t="shared" si="31"/>
        <v>46</v>
      </c>
      <c r="AA40" s="159"/>
      <c r="AB40" s="84"/>
      <c r="AC40" s="174">
        <f t="shared" si="32"/>
        <v>0</v>
      </c>
      <c r="AD40" s="138">
        <f>+X40+AA40</f>
        <v>40</v>
      </c>
      <c r="AE40" s="89">
        <f>+Y40+AB40</f>
        <v>6</v>
      </c>
      <c r="AF40" s="160">
        <f t="shared" si="33"/>
        <v>46</v>
      </c>
      <c r="AG40" s="159">
        <v>36</v>
      </c>
      <c r="AH40" s="84">
        <v>6</v>
      </c>
      <c r="AI40" s="174">
        <f t="shared" si="34"/>
        <v>42</v>
      </c>
      <c r="AJ40" s="159">
        <v>6</v>
      </c>
      <c r="AK40" s="84">
        <v>4</v>
      </c>
      <c r="AL40" s="174">
        <f t="shared" si="35"/>
        <v>10</v>
      </c>
      <c r="AM40" s="159"/>
      <c r="AN40" s="84">
        <v>6</v>
      </c>
      <c r="AO40" s="174">
        <f t="shared" si="36"/>
        <v>6</v>
      </c>
      <c r="AP40" s="138">
        <f>+AG40+AJ40-AM40</f>
        <v>42</v>
      </c>
      <c r="AQ40" s="89">
        <f>+AH40+AK40-AN40</f>
        <v>4</v>
      </c>
      <c r="AR40" s="199">
        <f t="shared" si="37"/>
        <v>46</v>
      </c>
      <c r="AS40" s="198"/>
      <c r="AT40" s="84"/>
      <c r="AU40" s="174">
        <f t="shared" si="38"/>
        <v>0</v>
      </c>
      <c r="AV40" s="159"/>
      <c r="AW40" s="84"/>
      <c r="AX40" s="174">
        <f t="shared" si="39"/>
        <v>0</v>
      </c>
      <c r="AY40" s="138">
        <f>+AS40+AV40</f>
        <v>0</v>
      </c>
      <c r="AZ40" s="89">
        <f>+AT40+AW40</f>
        <v>0</v>
      </c>
      <c r="BA40" s="160">
        <f t="shared" si="40"/>
        <v>0</v>
      </c>
      <c r="BB40" s="159"/>
      <c r="BC40" s="84"/>
      <c r="BD40" s="174">
        <f t="shared" si="41"/>
        <v>0</v>
      </c>
      <c r="BE40" s="159"/>
      <c r="BF40" s="84"/>
      <c r="BG40" s="174">
        <f t="shared" si="42"/>
        <v>0</v>
      </c>
      <c r="BH40" s="159"/>
      <c r="BI40" s="84"/>
      <c r="BJ40" s="174">
        <f t="shared" si="43"/>
        <v>0</v>
      </c>
      <c r="BK40" s="138">
        <f>+BB40+BE40-BH40</f>
        <v>0</v>
      </c>
      <c r="BL40" s="89">
        <f>+BC40+BF40-BI40</f>
        <v>0</v>
      </c>
      <c r="BM40" s="199">
        <f t="shared" si="44"/>
        <v>0</v>
      </c>
      <c r="BN40" s="198"/>
      <c r="BO40" s="84"/>
      <c r="BP40" s="174">
        <f t="shared" si="45"/>
        <v>0</v>
      </c>
      <c r="BQ40" s="159"/>
      <c r="BR40" s="84"/>
      <c r="BS40" s="174">
        <f t="shared" si="46"/>
        <v>0</v>
      </c>
      <c r="BT40" s="138">
        <f>+BN40+BQ40</f>
        <v>0</v>
      </c>
      <c r="BU40" s="89">
        <f>+BO40+BR40</f>
        <v>0</v>
      </c>
      <c r="BV40" s="160">
        <f t="shared" si="47"/>
        <v>0</v>
      </c>
      <c r="BW40" s="159"/>
      <c r="BX40" s="84"/>
      <c r="BY40" s="174">
        <f t="shared" si="48"/>
        <v>0</v>
      </c>
      <c r="BZ40" s="159"/>
      <c r="CA40" s="84"/>
      <c r="CB40" s="174">
        <f t="shared" si="49"/>
        <v>0</v>
      </c>
      <c r="CC40" s="159"/>
      <c r="CD40" s="84"/>
      <c r="CE40" s="174">
        <f t="shared" si="50"/>
        <v>0</v>
      </c>
      <c r="CF40" s="138">
        <f>+BW40+BZ40-CC40</f>
        <v>0</v>
      </c>
      <c r="CG40" s="89">
        <f>+BX40+CA40-CD40</f>
        <v>0</v>
      </c>
      <c r="CH40" s="199">
        <f t="shared" si="51"/>
        <v>0</v>
      </c>
    </row>
    <row r="41" spans="1:86" ht="34.5" customHeight="1">
      <c r="A41" s="354">
        <v>7</v>
      </c>
      <c r="B41" s="113" t="s">
        <v>51</v>
      </c>
      <c r="C41" s="190">
        <f t="shared" ref="C41:AH41" si="52">C42+C45+C48+C51</f>
        <v>0</v>
      </c>
      <c r="D41" s="142">
        <f t="shared" si="52"/>
        <v>0</v>
      </c>
      <c r="E41" s="143">
        <f t="shared" si="52"/>
        <v>0</v>
      </c>
      <c r="F41" s="141">
        <f t="shared" si="52"/>
        <v>0</v>
      </c>
      <c r="G41" s="142">
        <f t="shared" si="52"/>
        <v>0</v>
      </c>
      <c r="H41" s="144">
        <f t="shared" si="52"/>
        <v>0</v>
      </c>
      <c r="I41" s="141">
        <f t="shared" si="52"/>
        <v>0</v>
      </c>
      <c r="J41" s="142">
        <f t="shared" si="52"/>
        <v>0</v>
      </c>
      <c r="K41" s="144">
        <f t="shared" si="52"/>
        <v>0</v>
      </c>
      <c r="L41" s="141">
        <f t="shared" si="52"/>
        <v>0</v>
      </c>
      <c r="M41" s="142">
        <f t="shared" si="52"/>
        <v>0</v>
      </c>
      <c r="N41" s="144">
        <f t="shared" si="52"/>
        <v>0</v>
      </c>
      <c r="O41" s="141">
        <f t="shared" si="52"/>
        <v>0</v>
      </c>
      <c r="P41" s="142">
        <f t="shared" si="52"/>
        <v>0</v>
      </c>
      <c r="Q41" s="144">
        <f t="shared" si="52"/>
        <v>0</v>
      </c>
      <c r="R41" s="141">
        <f t="shared" si="52"/>
        <v>0</v>
      </c>
      <c r="S41" s="142">
        <f t="shared" si="52"/>
        <v>0</v>
      </c>
      <c r="T41" s="144">
        <f t="shared" si="52"/>
        <v>0</v>
      </c>
      <c r="U41" s="141">
        <f t="shared" si="52"/>
        <v>0</v>
      </c>
      <c r="V41" s="142">
        <f t="shared" si="52"/>
        <v>0</v>
      </c>
      <c r="W41" s="191">
        <f t="shared" si="52"/>
        <v>0</v>
      </c>
      <c r="X41" s="194">
        <f t="shared" si="52"/>
        <v>0</v>
      </c>
      <c r="Y41" s="154">
        <f t="shared" si="52"/>
        <v>0</v>
      </c>
      <c r="Z41" s="172">
        <f t="shared" si="52"/>
        <v>0</v>
      </c>
      <c r="AA41" s="153">
        <f t="shared" si="52"/>
        <v>0</v>
      </c>
      <c r="AB41" s="154">
        <f t="shared" si="52"/>
        <v>0</v>
      </c>
      <c r="AC41" s="172">
        <f t="shared" si="52"/>
        <v>0</v>
      </c>
      <c r="AD41" s="181">
        <f t="shared" si="52"/>
        <v>0</v>
      </c>
      <c r="AE41" s="155">
        <f t="shared" si="52"/>
        <v>0</v>
      </c>
      <c r="AF41" s="156">
        <f t="shared" si="52"/>
        <v>0</v>
      </c>
      <c r="AG41" s="153">
        <f t="shared" si="52"/>
        <v>0</v>
      </c>
      <c r="AH41" s="154">
        <f t="shared" si="52"/>
        <v>0</v>
      </c>
      <c r="AI41" s="172">
        <f t="shared" ref="AI41:BN41" si="53">AI42+AI45+AI48+AI51</f>
        <v>0</v>
      </c>
      <c r="AJ41" s="153">
        <f t="shared" si="53"/>
        <v>0</v>
      </c>
      <c r="AK41" s="154">
        <f t="shared" si="53"/>
        <v>0</v>
      </c>
      <c r="AL41" s="172">
        <f t="shared" si="53"/>
        <v>0</v>
      </c>
      <c r="AM41" s="153">
        <f t="shared" si="53"/>
        <v>0</v>
      </c>
      <c r="AN41" s="154">
        <f t="shared" si="53"/>
        <v>0</v>
      </c>
      <c r="AO41" s="172">
        <f t="shared" si="53"/>
        <v>0</v>
      </c>
      <c r="AP41" s="181">
        <f t="shared" si="53"/>
        <v>0</v>
      </c>
      <c r="AQ41" s="155">
        <f t="shared" si="53"/>
        <v>0</v>
      </c>
      <c r="AR41" s="195">
        <f t="shared" si="53"/>
        <v>0</v>
      </c>
      <c r="AS41" s="194">
        <f t="shared" si="53"/>
        <v>0</v>
      </c>
      <c r="AT41" s="154">
        <f t="shared" si="53"/>
        <v>0</v>
      </c>
      <c r="AU41" s="172">
        <f t="shared" si="53"/>
        <v>0</v>
      </c>
      <c r="AV41" s="153">
        <f t="shared" si="53"/>
        <v>0</v>
      </c>
      <c r="AW41" s="154">
        <f t="shared" si="53"/>
        <v>0</v>
      </c>
      <c r="AX41" s="172">
        <f t="shared" si="53"/>
        <v>0</v>
      </c>
      <c r="AY41" s="181">
        <f t="shared" si="53"/>
        <v>0</v>
      </c>
      <c r="AZ41" s="155">
        <f t="shared" si="53"/>
        <v>0</v>
      </c>
      <c r="BA41" s="156">
        <f t="shared" si="53"/>
        <v>0</v>
      </c>
      <c r="BB41" s="153">
        <f t="shared" si="53"/>
        <v>0</v>
      </c>
      <c r="BC41" s="154">
        <f t="shared" si="53"/>
        <v>0</v>
      </c>
      <c r="BD41" s="172">
        <f t="shared" si="53"/>
        <v>0</v>
      </c>
      <c r="BE41" s="153">
        <f t="shared" si="53"/>
        <v>0</v>
      </c>
      <c r="BF41" s="154">
        <f t="shared" si="53"/>
        <v>0</v>
      </c>
      <c r="BG41" s="172">
        <f t="shared" si="53"/>
        <v>0</v>
      </c>
      <c r="BH41" s="153">
        <f t="shared" si="53"/>
        <v>0</v>
      </c>
      <c r="BI41" s="154">
        <f t="shared" si="53"/>
        <v>0</v>
      </c>
      <c r="BJ41" s="172">
        <f t="shared" si="53"/>
        <v>0</v>
      </c>
      <c r="BK41" s="181">
        <f t="shared" si="53"/>
        <v>0</v>
      </c>
      <c r="BL41" s="155">
        <f t="shared" si="53"/>
        <v>0</v>
      </c>
      <c r="BM41" s="195">
        <f t="shared" si="53"/>
        <v>0</v>
      </c>
      <c r="BN41" s="194">
        <f t="shared" si="53"/>
        <v>0</v>
      </c>
      <c r="BO41" s="154">
        <f t="shared" ref="BO41:CH41" si="54">BO42+BO45+BO48+BO51</f>
        <v>0</v>
      </c>
      <c r="BP41" s="172">
        <f t="shared" si="54"/>
        <v>0</v>
      </c>
      <c r="BQ41" s="153">
        <f t="shared" si="54"/>
        <v>0</v>
      </c>
      <c r="BR41" s="154">
        <f t="shared" si="54"/>
        <v>0</v>
      </c>
      <c r="BS41" s="172">
        <f t="shared" si="54"/>
        <v>0</v>
      </c>
      <c r="BT41" s="181">
        <f t="shared" si="54"/>
        <v>0</v>
      </c>
      <c r="BU41" s="155">
        <f t="shared" si="54"/>
        <v>0</v>
      </c>
      <c r="BV41" s="156">
        <f t="shared" si="54"/>
        <v>0</v>
      </c>
      <c r="BW41" s="153">
        <f t="shared" si="54"/>
        <v>0</v>
      </c>
      <c r="BX41" s="154">
        <f t="shared" si="54"/>
        <v>0</v>
      </c>
      <c r="BY41" s="172">
        <f t="shared" si="54"/>
        <v>0</v>
      </c>
      <c r="BZ41" s="153">
        <f t="shared" si="54"/>
        <v>0</v>
      </c>
      <c r="CA41" s="154">
        <f t="shared" si="54"/>
        <v>0</v>
      </c>
      <c r="CB41" s="172">
        <f t="shared" si="54"/>
        <v>0</v>
      </c>
      <c r="CC41" s="153">
        <f t="shared" si="54"/>
        <v>0</v>
      </c>
      <c r="CD41" s="154">
        <f t="shared" si="54"/>
        <v>0</v>
      </c>
      <c r="CE41" s="172">
        <f t="shared" si="54"/>
        <v>0</v>
      </c>
      <c r="CF41" s="181">
        <f t="shared" si="54"/>
        <v>0</v>
      </c>
      <c r="CG41" s="155">
        <f t="shared" si="54"/>
        <v>0</v>
      </c>
      <c r="CH41" s="195">
        <f t="shared" si="54"/>
        <v>0</v>
      </c>
    </row>
    <row r="42" spans="1:86">
      <c r="A42" s="355"/>
      <c r="B42" s="114" t="s">
        <v>44</v>
      </c>
      <c r="C42" s="126">
        <f t="shared" ref="C42:AH42" si="55">C43+C44</f>
        <v>0</v>
      </c>
      <c r="D42" s="102">
        <f t="shared" si="55"/>
        <v>0</v>
      </c>
      <c r="E42" s="103">
        <f t="shared" si="55"/>
        <v>0</v>
      </c>
      <c r="F42" s="145">
        <f t="shared" si="55"/>
        <v>0</v>
      </c>
      <c r="G42" s="102">
        <f t="shared" si="55"/>
        <v>0</v>
      </c>
      <c r="H42" s="137">
        <f t="shared" si="55"/>
        <v>0</v>
      </c>
      <c r="I42" s="145">
        <f t="shared" si="55"/>
        <v>0</v>
      </c>
      <c r="J42" s="102">
        <f t="shared" si="55"/>
        <v>0</v>
      </c>
      <c r="K42" s="137">
        <f t="shared" si="55"/>
        <v>0</v>
      </c>
      <c r="L42" s="145">
        <f t="shared" si="55"/>
        <v>0</v>
      </c>
      <c r="M42" s="102">
        <f t="shared" si="55"/>
        <v>0</v>
      </c>
      <c r="N42" s="137">
        <f t="shared" si="55"/>
        <v>0</v>
      </c>
      <c r="O42" s="145">
        <f t="shared" si="55"/>
        <v>0</v>
      </c>
      <c r="P42" s="102">
        <f t="shared" si="55"/>
        <v>0</v>
      </c>
      <c r="Q42" s="137">
        <f t="shared" si="55"/>
        <v>0</v>
      </c>
      <c r="R42" s="145">
        <f t="shared" si="55"/>
        <v>0</v>
      </c>
      <c r="S42" s="102">
        <f t="shared" si="55"/>
        <v>0</v>
      </c>
      <c r="T42" s="137">
        <f t="shared" si="55"/>
        <v>0</v>
      </c>
      <c r="U42" s="145">
        <f t="shared" si="55"/>
        <v>0</v>
      </c>
      <c r="V42" s="102">
        <f t="shared" si="55"/>
        <v>0</v>
      </c>
      <c r="W42" s="125">
        <f t="shared" si="55"/>
        <v>0</v>
      </c>
      <c r="X42" s="200">
        <f t="shared" si="55"/>
        <v>0</v>
      </c>
      <c r="Y42" s="2">
        <f t="shared" si="55"/>
        <v>0</v>
      </c>
      <c r="Z42" s="173">
        <f t="shared" si="55"/>
        <v>0</v>
      </c>
      <c r="AA42" s="161">
        <f t="shared" si="55"/>
        <v>0</v>
      </c>
      <c r="AB42" s="2">
        <f t="shared" si="55"/>
        <v>0</v>
      </c>
      <c r="AC42" s="173">
        <f t="shared" si="55"/>
        <v>0</v>
      </c>
      <c r="AD42" s="183">
        <f t="shared" si="55"/>
        <v>0</v>
      </c>
      <c r="AE42" s="88">
        <f t="shared" si="55"/>
        <v>0</v>
      </c>
      <c r="AF42" s="158">
        <f t="shared" si="55"/>
        <v>0</v>
      </c>
      <c r="AG42" s="161">
        <f t="shared" si="55"/>
        <v>0</v>
      </c>
      <c r="AH42" s="2">
        <f t="shared" si="55"/>
        <v>0</v>
      </c>
      <c r="AI42" s="173">
        <f t="shared" ref="AI42:BN42" si="56">AI43+AI44</f>
        <v>0</v>
      </c>
      <c r="AJ42" s="161">
        <f t="shared" si="56"/>
        <v>0</v>
      </c>
      <c r="AK42" s="2">
        <f t="shared" si="56"/>
        <v>0</v>
      </c>
      <c r="AL42" s="173">
        <f t="shared" si="56"/>
        <v>0</v>
      </c>
      <c r="AM42" s="161">
        <f t="shared" si="56"/>
        <v>0</v>
      </c>
      <c r="AN42" s="2">
        <f t="shared" si="56"/>
        <v>0</v>
      </c>
      <c r="AO42" s="173">
        <f t="shared" si="56"/>
        <v>0</v>
      </c>
      <c r="AP42" s="183">
        <f t="shared" si="56"/>
        <v>0</v>
      </c>
      <c r="AQ42" s="88">
        <f t="shared" si="56"/>
        <v>0</v>
      </c>
      <c r="AR42" s="197">
        <f t="shared" si="56"/>
        <v>0</v>
      </c>
      <c r="AS42" s="200">
        <f t="shared" si="56"/>
        <v>0</v>
      </c>
      <c r="AT42" s="2">
        <f t="shared" si="56"/>
        <v>0</v>
      </c>
      <c r="AU42" s="173">
        <f t="shared" si="56"/>
        <v>0</v>
      </c>
      <c r="AV42" s="161">
        <f t="shared" si="56"/>
        <v>0</v>
      </c>
      <c r="AW42" s="2">
        <f t="shared" si="56"/>
        <v>0</v>
      </c>
      <c r="AX42" s="173">
        <f t="shared" si="56"/>
        <v>0</v>
      </c>
      <c r="AY42" s="183">
        <f t="shared" si="56"/>
        <v>0</v>
      </c>
      <c r="AZ42" s="88">
        <f t="shared" si="56"/>
        <v>0</v>
      </c>
      <c r="BA42" s="158">
        <f t="shared" si="56"/>
        <v>0</v>
      </c>
      <c r="BB42" s="161">
        <f t="shared" si="56"/>
        <v>0</v>
      </c>
      <c r="BC42" s="2">
        <f t="shared" si="56"/>
        <v>0</v>
      </c>
      <c r="BD42" s="173">
        <f t="shared" si="56"/>
        <v>0</v>
      </c>
      <c r="BE42" s="161">
        <f t="shared" si="56"/>
        <v>0</v>
      </c>
      <c r="BF42" s="2">
        <f t="shared" si="56"/>
        <v>0</v>
      </c>
      <c r="BG42" s="173">
        <f t="shared" si="56"/>
        <v>0</v>
      </c>
      <c r="BH42" s="161">
        <f t="shared" si="56"/>
        <v>0</v>
      </c>
      <c r="BI42" s="2">
        <f t="shared" si="56"/>
        <v>0</v>
      </c>
      <c r="BJ42" s="173">
        <f t="shared" si="56"/>
        <v>0</v>
      </c>
      <c r="BK42" s="183">
        <f t="shared" si="56"/>
        <v>0</v>
      </c>
      <c r="BL42" s="88">
        <f t="shared" si="56"/>
        <v>0</v>
      </c>
      <c r="BM42" s="197">
        <f t="shared" si="56"/>
        <v>0</v>
      </c>
      <c r="BN42" s="200">
        <f t="shared" si="56"/>
        <v>0</v>
      </c>
      <c r="BO42" s="2">
        <f t="shared" ref="BO42:CH42" si="57">BO43+BO44</f>
        <v>0</v>
      </c>
      <c r="BP42" s="173">
        <f t="shared" si="57"/>
        <v>0</v>
      </c>
      <c r="BQ42" s="161">
        <f t="shared" si="57"/>
        <v>0</v>
      </c>
      <c r="BR42" s="2">
        <f t="shared" si="57"/>
        <v>0</v>
      </c>
      <c r="BS42" s="173">
        <f t="shared" si="57"/>
        <v>0</v>
      </c>
      <c r="BT42" s="183">
        <f t="shared" si="57"/>
        <v>0</v>
      </c>
      <c r="BU42" s="88">
        <f t="shared" si="57"/>
        <v>0</v>
      </c>
      <c r="BV42" s="158">
        <f t="shared" si="57"/>
        <v>0</v>
      </c>
      <c r="BW42" s="161">
        <f t="shared" si="57"/>
        <v>0</v>
      </c>
      <c r="BX42" s="2">
        <f t="shared" si="57"/>
        <v>0</v>
      </c>
      <c r="BY42" s="173">
        <f t="shared" si="57"/>
        <v>0</v>
      </c>
      <c r="BZ42" s="161">
        <f t="shared" si="57"/>
        <v>0</v>
      </c>
      <c r="CA42" s="2">
        <f t="shared" si="57"/>
        <v>0</v>
      </c>
      <c r="CB42" s="173">
        <f t="shared" si="57"/>
        <v>0</v>
      </c>
      <c r="CC42" s="161">
        <f t="shared" si="57"/>
        <v>0</v>
      </c>
      <c r="CD42" s="2">
        <f t="shared" si="57"/>
        <v>0</v>
      </c>
      <c r="CE42" s="173">
        <f t="shared" si="57"/>
        <v>0</v>
      </c>
      <c r="CF42" s="183">
        <f t="shared" si="57"/>
        <v>0</v>
      </c>
      <c r="CG42" s="88">
        <f t="shared" si="57"/>
        <v>0</v>
      </c>
      <c r="CH42" s="197">
        <f t="shared" si="57"/>
        <v>0</v>
      </c>
    </row>
    <row r="43" spans="1:86">
      <c r="A43" s="355"/>
      <c r="B43" s="112" t="s">
        <v>6</v>
      </c>
      <c r="C43" s="124"/>
      <c r="D43" s="88">
        <f>+Y43+AT43+BO43</f>
        <v>0</v>
      </c>
      <c r="E43" s="103">
        <f>SUM(C43:D43)</f>
        <v>0</v>
      </c>
      <c r="F43" s="136"/>
      <c r="G43" s="88">
        <f>+AB43+AW43+BR43</f>
        <v>0</v>
      </c>
      <c r="H43" s="137">
        <f>SUM(F43:G43)</f>
        <v>0</v>
      </c>
      <c r="I43" s="136"/>
      <c r="J43" s="88">
        <f>+AE43+AZ43+BU43</f>
        <v>0</v>
      </c>
      <c r="K43" s="137">
        <f>SUM(I43:J43)</f>
        <v>0</v>
      </c>
      <c r="L43" s="136"/>
      <c r="M43" s="88">
        <f>+AH43+BC43+BX43</f>
        <v>0</v>
      </c>
      <c r="N43" s="137">
        <f>SUM(L43:M43)</f>
        <v>0</v>
      </c>
      <c r="O43" s="136"/>
      <c r="P43" s="88">
        <f>+AK43+BF43+CA43</f>
        <v>0</v>
      </c>
      <c r="Q43" s="137">
        <f>SUM(O43:P43)</f>
        <v>0</v>
      </c>
      <c r="R43" s="136"/>
      <c r="S43" s="88">
        <f>+AN43+BI43+CD43</f>
        <v>0</v>
      </c>
      <c r="T43" s="137">
        <f>SUM(R43:S43)</f>
        <v>0</v>
      </c>
      <c r="U43" s="136"/>
      <c r="V43" s="88">
        <f>+AQ43+BL43+CG43</f>
        <v>0</v>
      </c>
      <c r="W43" s="125">
        <f>SUM(U43:V43)</f>
        <v>0</v>
      </c>
      <c r="X43" s="196"/>
      <c r="Y43" s="77"/>
      <c r="Z43" s="173">
        <f>SUM(X43:Y43)</f>
        <v>0</v>
      </c>
      <c r="AA43" s="157"/>
      <c r="AB43" s="77"/>
      <c r="AC43" s="173">
        <f>SUM(AA43:AB43)</f>
        <v>0</v>
      </c>
      <c r="AD43" s="182"/>
      <c r="AE43" s="88">
        <f>+Y43+AB43</f>
        <v>0</v>
      </c>
      <c r="AF43" s="158">
        <f>SUM(AD43:AE43)</f>
        <v>0</v>
      </c>
      <c r="AG43" s="157"/>
      <c r="AH43" s="77"/>
      <c r="AI43" s="173">
        <f>SUM(AG43:AH43)</f>
        <v>0</v>
      </c>
      <c r="AJ43" s="157"/>
      <c r="AK43" s="77"/>
      <c r="AL43" s="173">
        <f>SUM(AJ43:AK43)</f>
        <v>0</v>
      </c>
      <c r="AM43" s="157"/>
      <c r="AN43" s="77"/>
      <c r="AO43" s="173">
        <f>SUM(AM43:AN43)</f>
        <v>0</v>
      </c>
      <c r="AP43" s="182"/>
      <c r="AQ43" s="88">
        <f>+AH43+AK43-AN43</f>
        <v>0</v>
      </c>
      <c r="AR43" s="197">
        <f>SUM(AP43:AQ43)</f>
        <v>0</v>
      </c>
      <c r="AS43" s="196"/>
      <c r="AT43" s="77"/>
      <c r="AU43" s="173">
        <f>SUM(AS43:AT43)</f>
        <v>0</v>
      </c>
      <c r="AV43" s="157"/>
      <c r="AW43" s="77"/>
      <c r="AX43" s="173">
        <f>SUM(AV43:AW43)</f>
        <v>0</v>
      </c>
      <c r="AY43" s="182"/>
      <c r="AZ43" s="88">
        <f>+AT43+AW43</f>
        <v>0</v>
      </c>
      <c r="BA43" s="158">
        <f>SUM(AY43:AZ43)</f>
        <v>0</v>
      </c>
      <c r="BB43" s="157"/>
      <c r="BC43" s="77"/>
      <c r="BD43" s="173">
        <f>SUM(BB43:BC43)</f>
        <v>0</v>
      </c>
      <c r="BE43" s="157"/>
      <c r="BF43" s="77"/>
      <c r="BG43" s="173">
        <f>SUM(BE43:BF43)</f>
        <v>0</v>
      </c>
      <c r="BH43" s="157"/>
      <c r="BI43" s="77"/>
      <c r="BJ43" s="173">
        <f>SUM(BH43:BI43)</f>
        <v>0</v>
      </c>
      <c r="BK43" s="182"/>
      <c r="BL43" s="88">
        <f>+BC43+BF43-BI43</f>
        <v>0</v>
      </c>
      <c r="BM43" s="197">
        <f>SUM(BK43:BL43)</f>
        <v>0</v>
      </c>
      <c r="BN43" s="196"/>
      <c r="BO43" s="77"/>
      <c r="BP43" s="173">
        <f>SUM(BN43:BO43)</f>
        <v>0</v>
      </c>
      <c r="BQ43" s="157"/>
      <c r="BR43" s="77"/>
      <c r="BS43" s="173">
        <f>SUM(BQ43:BR43)</f>
        <v>0</v>
      </c>
      <c r="BT43" s="182"/>
      <c r="BU43" s="88">
        <f>+BO43+BR43</f>
        <v>0</v>
      </c>
      <c r="BV43" s="158">
        <f>SUM(BT43:BU43)</f>
        <v>0</v>
      </c>
      <c r="BW43" s="157"/>
      <c r="BX43" s="77"/>
      <c r="BY43" s="173">
        <f>SUM(BW43:BX43)</f>
        <v>0</v>
      </c>
      <c r="BZ43" s="157"/>
      <c r="CA43" s="77"/>
      <c r="CB43" s="173">
        <f>SUM(BZ43:CA43)</f>
        <v>0</v>
      </c>
      <c r="CC43" s="157"/>
      <c r="CD43" s="77"/>
      <c r="CE43" s="173">
        <f>SUM(CC43:CD43)</f>
        <v>0</v>
      </c>
      <c r="CF43" s="182"/>
      <c r="CG43" s="88">
        <f>+BX43+CA43-CD43</f>
        <v>0</v>
      </c>
      <c r="CH43" s="197">
        <f>SUM(CF43:CG43)</f>
        <v>0</v>
      </c>
    </row>
    <row r="44" spans="1:86" ht="15.75" thickBot="1">
      <c r="A44" s="355"/>
      <c r="B44" s="115" t="s">
        <v>7</v>
      </c>
      <c r="C44" s="139">
        <f>+X44+AS44+BN44</f>
        <v>0</v>
      </c>
      <c r="D44" s="89">
        <f>+Y44+AT44+BO44</f>
        <v>0</v>
      </c>
      <c r="E44" s="105">
        <f>SUM(C44:D44)</f>
        <v>0</v>
      </c>
      <c r="F44" s="138">
        <f>+AA44+AV44+BQ44</f>
        <v>0</v>
      </c>
      <c r="G44" s="89">
        <f>+AB44+AW44+BR44</f>
        <v>0</v>
      </c>
      <c r="H44" s="140">
        <f>SUM(F44:G44)</f>
        <v>0</v>
      </c>
      <c r="I44" s="138">
        <f>+AD44+AY44+BT44</f>
        <v>0</v>
      </c>
      <c r="J44" s="89">
        <f>+AE44+AZ44+BU44</f>
        <v>0</v>
      </c>
      <c r="K44" s="140">
        <f>SUM(I44:J44)</f>
        <v>0</v>
      </c>
      <c r="L44" s="138">
        <f>+AG44+BB44+BW44</f>
        <v>0</v>
      </c>
      <c r="M44" s="89">
        <f>+AH44+BC44+BX44</f>
        <v>0</v>
      </c>
      <c r="N44" s="140">
        <f>SUM(L44:M44)</f>
        <v>0</v>
      </c>
      <c r="O44" s="138">
        <f>+AJ44+BE44+BZ44</f>
        <v>0</v>
      </c>
      <c r="P44" s="89">
        <f>+AK44+BF44+CA44</f>
        <v>0</v>
      </c>
      <c r="Q44" s="140">
        <f>SUM(O44:P44)</f>
        <v>0</v>
      </c>
      <c r="R44" s="138">
        <f>+AM44+BH44+CC44</f>
        <v>0</v>
      </c>
      <c r="S44" s="89">
        <f>+AN44+BI44+CD44</f>
        <v>0</v>
      </c>
      <c r="T44" s="140">
        <f>SUM(R44:S44)</f>
        <v>0</v>
      </c>
      <c r="U44" s="138">
        <f>+AP44+BK44+CF44</f>
        <v>0</v>
      </c>
      <c r="V44" s="89">
        <f>+AQ44+BL44+CG44</f>
        <v>0</v>
      </c>
      <c r="W44" s="127">
        <f>SUM(U44:V44)</f>
        <v>0</v>
      </c>
      <c r="X44" s="198"/>
      <c r="Y44" s="84"/>
      <c r="Z44" s="174">
        <f>SUM(X44:Y44)</f>
        <v>0</v>
      </c>
      <c r="AA44" s="159"/>
      <c r="AB44" s="84"/>
      <c r="AC44" s="174">
        <f>SUM(AA44:AB44)</f>
        <v>0</v>
      </c>
      <c r="AD44" s="138">
        <f>+X44+AA44</f>
        <v>0</v>
      </c>
      <c r="AE44" s="89">
        <f>+Y44+AB44</f>
        <v>0</v>
      </c>
      <c r="AF44" s="160">
        <f>SUM(AD44:AE44)</f>
        <v>0</v>
      </c>
      <c r="AG44" s="159"/>
      <c r="AH44" s="84"/>
      <c r="AI44" s="174">
        <f>SUM(AG44:AH44)</f>
        <v>0</v>
      </c>
      <c r="AJ44" s="159"/>
      <c r="AK44" s="84"/>
      <c r="AL44" s="174">
        <f>SUM(AJ44:AK44)</f>
        <v>0</v>
      </c>
      <c r="AM44" s="159"/>
      <c r="AN44" s="84"/>
      <c r="AO44" s="174">
        <f>SUM(AM44:AN44)</f>
        <v>0</v>
      </c>
      <c r="AP44" s="138">
        <f>+AG44+AJ44-AM44</f>
        <v>0</v>
      </c>
      <c r="AQ44" s="89">
        <f>+AH44+AK44-AN44</f>
        <v>0</v>
      </c>
      <c r="AR44" s="199">
        <f>SUM(AP44:AQ44)</f>
        <v>0</v>
      </c>
      <c r="AS44" s="198"/>
      <c r="AT44" s="84"/>
      <c r="AU44" s="174">
        <f>SUM(AS44:AT44)</f>
        <v>0</v>
      </c>
      <c r="AV44" s="159"/>
      <c r="AW44" s="84"/>
      <c r="AX44" s="174">
        <f>SUM(AV44:AW44)</f>
        <v>0</v>
      </c>
      <c r="AY44" s="138">
        <f>+AS44+AV44</f>
        <v>0</v>
      </c>
      <c r="AZ44" s="89">
        <f>+AT44+AW44</f>
        <v>0</v>
      </c>
      <c r="BA44" s="160">
        <f>SUM(AY44:AZ44)</f>
        <v>0</v>
      </c>
      <c r="BB44" s="159"/>
      <c r="BC44" s="84"/>
      <c r="BD44" s="174">
        <f>SUM(BB44:BC44)</f>
        <v>0</v>
      </c>
      <c r="BE44" s="159"/>
      <c r="BF44" s="84"/>
      <c r="BG44" s="174">
        <f>SUM(BE44:BF44)</f>
        <v>0</v>
      </c>
      <c r="BH44" s="159"/>
      <c r="BI44" s="84"/>
      <c r="BJ44" s="174">
        <f>SUM(BH44:BI44)</f>
        <v>0</v>
      </c>
      <c r="BK44" s="138">
        <f>+BB44+BE44-BH44</f>
        <v>0</v>
      </c>
      <c r="BL44" s="89">
        <f>+BC44+BF44-BI44</f>
        <v>0</v>
      </c>
      <c r="BM44" s="199">
        <f>SUM(BK44:BL44)</f>
        <v>0</v>
      </c>
      <c r="BN44" s="198"/>
      <c r="BO44" s="84"/>
      <c r="BP44" s="174">
        <f>SUM(BN44:BO44)</f>
        <v>0</v>
      </c>
      <c r="BQ44" s="159"/>
      <c r="BR44" s="84"/>
      <c r="BS44" s="174">
        <f>SUM(BQ44:BR44)</f>
        <v>0</v>
      </c>
      <c r="BT44" s="138">
        <f>+BN44+BQ44</f>
        <v>0</v>
      </c>
      <c r="BU44" s="89">
        <f>+BO44+BR44</f>
        <v>0</v>
      </c>
      <c r="BV44" s="160">
        <f>SUM(BT44:BU44)</f>
        <v>0</v>
      </c>
      <c r="BW44" s="159"/>
      <c r="BX44" s="84"/>
      <c r="BY44" s="174">
        <f>SUM(BW44:BX44)</f>
        <v>0</v>
      </c>
      <c r="BZ44" s="159"/>
      <c r="CA44" s="84"/>
      <c r="CB44" s="174">
        <f>SUM(BZ44:CA44)</f>
        <v>0</v>
      </c>
      <c r="CC44" s="159"/>
      <c r="CD44" s="84"/>
      <c r="CE44" s="174">
        <f>SUM(CC44:CD44)</f>
        <v>0</v>
      </c>
      <c r="CF44" s="138">
        <f>+BW44+BZ44-CC44</f>
        <v>0</v>
      </c>
      <c r="CG44" s="89">
        <f>+BX44+CA44-CD44</f>
        <v>0</v>
      </c>
      <c r="CH44" s="199">
        <f>SUM(CF44:CG44)</f>
        <v>0</v>
      </c>
    </row>
    <row r="45" spans="1:86">
      <c r="A45" s="355"/>
      <c r="B45" s="116" t="s">
        <v>45</v>
      </c>
      <c r="C45" s="192">
        <f t="shared" ref="C45:AH45" si="58">C46+C47</f>
        <v>0</v>
      </c>
      <c r="D45" s="133">
        <f t="shared" si="58"/>
        <v>0</v>
      </c>
      <c r="E45" s="134">
        <f t="shared" si="58"/>
        <v>0</v>
      </c>
      <c r="F45" s="132">
        <f t="shared" si="58"/>
        <v>0</v>
      </c>
      <c r="G45" s="133">
        <f t="shared" si="58"/>
        <v>0</v>
      </c>
      <c r="H45" s="135">
        <f t="shared" si="58"/>
        <v>0</v>
      </c>
      <c r="I45" s="132">
        <f t="shared" si="58"/>
        <v>0</v>
      </c>
      <c r="J45" s="133">
        <f t="shared" si="58"/>
        <v>0</v>
      </c>
      <c r="K45" s="135">
        <f t="shared" si="58"/>
        <v>0</v>
      </c>
      <c r="L45" s="132">
        <f t="shared" si="58"/>
        <v>0</v>
      </c>
      <c r="M45" s="133">
        <f t="shared" si="58"/>
        <v>0</v>
      </c>
      <c r="N45" s="135">
        <f t="shared" si="58"/>
        <v>0</v>
      </c>
      <c r="O45" s="132">
        <f t="shared" si="58"/>
        <v>0</v>
      </c>
      <c r="P45" s="133">
        <f t="shared" si="58"/>
        <v>0</v>
      </c>
      <c r="Q45" s="135">
        <f t="shared" si="58"/>
        <v>0</v>
      </c>
      <c r="R45" s="132">
        <f t="shared" si="58"/>
        <v>0</v>
      </c>
      <c r="S45" s="133">
        <f t="shared" si="58"/>
        <v>0</v>
      </c>
      <c r="T45" s="135">
        <f t="shared" si="58"/>
        <v>0</v>
      </c>
      <c r="U45" s="132">
        <f t="shared" si="58"/>
        <v>0</v>
      </c>
      <c r="V45" s="133">
        <f t="shared" si="58"/>
        <v>0</v>
      </c>
      <c r="W45" s="193">
        <f t="shared" si="58"/>
        <v>0</v>
      </c>
      <c r="X45" s="201">
        <f t="shared" si="58"/>
        <v>0</v>
      </c>
      <c r="Y45" s="163">
        <f t="shared" si="58"/>
        <v>0</v>
      </c>
      <c r="Z45" s="175">
        <f t="shared" si="58"/>
        <v>0</v>
      </c>
      <c r="AA45" s="162">
        <f t="shared" si="58"/>
        <v>0</v>
      </c>
      <c r="AB45" s="163">
        <f t="shared" si="58"/>
        <v>0</v>
      </c>
      <c r="AC45" s="175">
        <f t="shared" si="58"/>
        <v>0</v>
      </c>
      <c r="AD45" s="184">
        <f t="shared" si="58"/>
        <v>0</v>
      </c>
      <c r="AE45" s="164">
        <f t="shared" si="58"/>
        <v>0</v>
      </c>
      <c r="AF45" s="165">
        <f t="shared" si="58"/>
        <v>0</v>
      </c>
      <c r="AG45" s="162">
        <f t="shared" si="58"/>
        <v>0</v>
      </c>
      <c r="AH45" s="163">
        <f t="shared" si="58"/>
        <v>0</v>
      </c>
      <c r="AI45" s="175">
        <f t="shared" ref="AI45:BN45" si="59">AI46+AI47</f>
        <v>0</v>
      </c>
      <c r="AJ45" s="162">
        <f t="shared" si="59"/>
        <v>0</v>
      </c>
      <c r="AK45" s="163">
        <f t="shared" si="59"/>
        <v>0</v>
      </c>
      <c r="AL45" s="175">
        <f t="shared" si="59"/>
        <v>0</v>
      </c>
      <c r="AM45" s="162">
        <f t="shared" si="59"/>
        <v>0</v>
      </c>
      <c r="AN45" s="163">
        <f t="shared" si="59"/>
        <v>0</v>
      </c>
      <c r="AO45" s="175">
        <f t="shared" si="59"/>
        <v>0</v>
      </c>
      <c r="AP45" s="184">
        <f t="shared" si="59"/>
        <v>0</v>
      </c>
      <c r="AQ45" s="164">
        <f t="shared" si="59"/>
        <v>0</v>
      </c>
      <c r="AR45" s="202">
        <f t="shared" si="59"/>
        <v>0</v>
      </c>
      <c r="AS45" s="201">
        <f t="shared" si="59"/>
        <v>0</v>
      </c>
      <c r="AT45" s="163">
        <f t="shared" si="59"/>
        <v>0</v>
      </c>
      <c r="AU45" s="175">
        <f t="shared" si="59"/>
        <v>0</v>
      </c>
      <c r="AV45" s="162">
        <f t="shared" si="59"/>
        <v>0</v>
      </c>
      <c r="AW45" s="163">
        <f t="shared" si="59"/>
        <v>0</v>
      </c>
      <c r="AX45" s="175">
        <f t="shared" si="59"/>
        <v>0</v>
      </c>
      <c r="AY45" s="184">
        <f t="shared" si="59"/>
        <v>0</v>
      </c>
      <c r="AZ45" s="164">
        <f t="shared" si="59"/>
        <v>0</v>
      </c>
      <c r="BA45" s="165">
        <f t="shared" si="59"/>
        <v>0</v>
      </c>
      <c r="BB45" s="162">
        <f t="shared" si="59"/>
        <v>0</v>
      </c>
      <c r="BC45" s="163">
        <f t="shared" si="59"/>
        <v>0</v>
      </c>
      <c r="BD45" s="175">
        <f t="shared" si="59"/>
        <v>0</v>
      </c>
      <c r="BE45" s="162">
        <f t="shared" si="59"/>
        <v>0</v>
      </c>
      <c r="BF45" s="163">
        <f t="shared" si="59"/>
        <v>0</v>
      </c>
      <c r="BG45" s="175">
        <f t="shared" si="59"/>
        <v>0</v>
      </c>
      <c r="BH45" s="162">
        <f t="shared" si="59"/>
        <v>0</v>
      </c>
      <c r="BI45" s="163">
        <f t="shared" si="59"/>
        <v>0</v>
      </c>
      <c r="BJ45" s="175">
        <f t="shared" si="59"/>
        <v>0</v>
      </c>
      <c r="BK45" s="184">
        <f t="shared" si="59"/>
        <v>0</v>
      </c>
      <c r="BL45" s="164">
        <f t="shared" si="59"/>
        <v>0</v>
      </c>
      <c r="BM45" s="202">
        <f t="shared" si="59"/>
        <v>0</v>
      </c>
      <c r="BN45" s="201">
        <f t="shared" si="59"/>
        <v>0</v>
      </c>
      <c r="BO45" s="163">
        <f t="shared" ref="BO45:CH45" si="60">BO46+BO47</f>
        <v>0</v>
      </c>
      <c r="BP45" s="175">
        <f t="shared" si="60"/>
        <v>0</v>
      </c>
      <c r="BQ45" s="162">
        <f t="shared" si="60"/>
        <v>0</v>
      </c>
      <c r="BR45" s="163">
        <f t="shared" si="60"/>
        <v>0</v>
      </c>
      <c r="BS45" s="175">
        <f t="shared" si="60"/>
        <v>0</v>
      </c>
      <c r="BT45" s="184">
        <f t="shared" si="60"/>
        <v>0</v>
      </c>
      <c r="BU45" s="164">
        <f t="shared" si="60"/>
        <v>0</v>
      </c>
      <c r="BV45" s="165">
        <f t="shared" si="60"/>
        <v>0</v>
      </c>
      <c r="BW45" s="162">
        <f t="shared" si="60"/>
        <v>0</v>
      </c>
      <c r="BX45" s="163">
        <f t="shared" si="60"/>
        <v>0</v>
      </c>
      <c r="BY45" s="175">
        <f t="shared" si="60"/>
        <v>0</v>
      </c>
      <c r="BZ45" s="162">
        <f t="shared" si="60"/>
        <v>0</v>
      </c>
      <c r="CA45" s="163">
        <f t="shared" si="60"/>
        <v>0</v>
      </c>
      <c r="CB45" s="175">
        <f t="shared" si="60"/>
        <v>0</v>
      </c>
      <c r="CC45" s="162">
        <f t="shared" si="60"/>
        <v>0</v>
      </c>
      <c r="CD45" s="163">
        <f t="shared" si="60"/>
        <v>0</v>
      </c>
      <c r="CE45" s="175">
        <f t="shared" si="60"/>
        <v>0</v>
      </c>
      <c r="CF45" s="184">
        <f t="shared" si="60"/>
        <v>0</v>
      </c>
      <c r="CG45" s="164">
        <f t="shared" si="60"/>
        <v>0</v>
      </c>
      <c r="CH45" s="202">
        <f t="shared" si="60"/>
        <v>0</v>
      </c>
    </row>
    <row r="46" spans="1:86">
      <c r="A46" s="355"/>
      <c r="B46" s="112" t="s">
        <v>6</v>
      </c>
      <c r="C46" s="124"/>
      <c r="D46" s="88">
        <f>+Y46+AT46+BO46</f>
        <v>0</v>
      </c>
      <c r="E46" s="103">
        <f>C46+D46</f>
        <v>0</v>
      </c>
      <c r="F46" s="136"/>
      <c r="G46" s="88">
        <f>+AB46+AW46+BR46</f>
        <v>0</v>
      </c>
      <c r="H46" s="137">
        <f>F46+G46</f>
        <v>0</v>
      </c>
      <c r="I46" s="136"/>
      <c r="J46" s="88">
        <f>+AE46+AZ46+BU46</f>
        <v>0</v>
      </c>
      <c r="K46" s="137">
        <f>I46+J46</f>
        <v>0</v>
      </c>
      <c r="L46" s="136"/>
      <c r="M46" s="88">
        <f>+AH46+BC46+BX46</f>
        <v>0</v>
      </c>
      <c r="N46" s="137">
        <f>L46+M46</f>
        <v>0</v>
      </c>
      <c r="O46" s="136"/>
      <c r="P46" s="88">
        <f>+AK46+BF46+CA46</f>
        <v>0</v>
      </c>
      <c r="Q46" s="137">
        <f>O46+P46</f>
        <v>0</v>
      </c>
      <c r="R46" s="136"/>
      <c r="S46" s="88">
        <f>+AN46+BI46+CD46</f>
        <v>0</v>
      </c>
      <c r="T46" s="137">
        <f>R46+S46</f>
        <v>0</v>
      </c>
      <c r="U46" s="136"/>
      <c r="V46" s="88">
        <f>+AQ46+BL46+CG46</f>
        <v>0</v>
      </c>
      <c r="W46" s="125">
        <f>U46+V46</f>
        <v>0</v>
      </c>
      <c r="X46" s="196"/>
      <c r="Y46" s="77"/>
      <c r="Z46" s="173">
        <f t="shared" ref="Z46:Z53" si="61">X46+Y46</f>
        <v>0</v>
      </c>
      <c r="AA46" s="157"/>
      <c r="AB46" s="77"/>
      <c r="AC46" s="173">
        <f>AA46+AB46</f>
        <v>0</v>
      </c>
      <c r="AD46" s="182"/>
      <c r="AE46" s="88">
        <f>+Y46+AB46</f>
        <v>0</v>
      </c>
      <c r="AF46" s="158">
        <f>AD46+AE46</f>
        <v>0</v>
      </c>
      <c r="AG46" s="157"/>
      <c r="AH46" s="77"/>
      <c r="AI46" s="173">
        <f>AG46+AH46</f>
        <v>0</v>
      </c>
      <c r="AJ46" s="157"/>
      <c r="AK46" s="77"/>
      <c r="AL46" s="173">
        <f>AJ46+AK46</f>
        <v>0</v>
      </c>
      <c r="AM46" s="157"/>
      <c r="AN46" s="77"/>
      <c r="AO46" s="173">
        <f>AM46+AN46</f>
        <v>0</v>
      </c>
      <c r="AP46" s="182"/>
      <c r="AQ46" s="88">
        <f>+AH46+AK46-AN46</f>
        <v>0</v>
      </c>
      <c r="AR46" s="197">
        <f>AP46+AQ46</f>
        <v>0</v>
      </c>
      <c r="AS46" s="196"/>
      <c r="AT46" s="77"/>
      <c r="AU46" s="173">
        <f>AS46+AT46</f>
        <v>0</v>
      </c>
      <c r="AV46" s="157"/>
      <c r="AW46" s="77"/>
      <c r="AX46" s="173">
        <f>AV46+AW46</f>
        <v>0</v>
      </c>
      <c r="AY46" s="182"/>
      <c r="AZ46" s="88">
        <f>+AT46+AW46</f>
        <v>0</v>
      </c>
      <c r="BA46" s="158">
        <f>AY46+AZ46</f>
        <v>0</v>
      </c>
      <c r="BB46" s="157"/>
      <c r="BC46" s="77"/>
      <c r="BD46" s="173">
        <f>BB46+BC46</f>
        <v>0</v>
      </c>
      <c r="BE46" s="157"/>
      <c r="BF46" s="77"/>
      <c r="BG46" s="173">
        <f>BE46+BF46</f>
        <v>0</v>
      </c>
      <c r="BH46" s="157"/>
      <c r="BI46" s="77"/>
      <c r="BJ46" s="173">
        <f>BH46+BI46</f>
        <v>0</v>
      </c>
      <c r="BK46" s="182"/>
      <c r="BL46" s="88">
        <f>+BC46+BF46-BI46</f>
        <v>0</v>
      </c>
      <c r="BM46" s="197">
        <f>BK46+BL46</f>
        <v>0</v>
      </c>
      <c r="BN46" s="196"/>
      <c r="BO46" s="77"/>
      <c r="BP46" s="173">
        <f>BN46+BO46</f>
        <v>0</v>
      </c>
      <c r="BQ46" s="157"/>
      <c r="BR46" s="77"/>
      <c r="BS46" s="173">
        <f>BQ46+BR46</f>
        <v>0</v>
      </c>
      <c r="BT46" s="182"/>
      <c r="BU46" s="88">
        <f>+BO46+BR46</f>
        <v>0</v>
      </c>
      <c r="BV46" s="158">
        <f>BT46+BU46</f>
        <v>0</v>
      </c>
      <c r="BW46" s="157"/>
      <c r="BX46" s="77"/>
      <c r="BY46" s="173">
        <f>BW46+BX46</f>
        <v>0</v>
      </c>
      <c r="BZ46" s="157"/>
      <c r="CA46" s="77"/>
      <c r="CB46" s="173">
        <f>BZ46+CA46</f>
        <v>0</v>
      </c>
      <c r="CC46" s="157"/>
      <c r="CD46" s="77"/>
      <c r="CE46" s="173">
        <f>CC46+CD46</f>
        <v>0</v>
      </c>
      <c r="CF46" s="182"/>
      <c r="CG46" s="88">
        <f>+BX46+CA46-CD46</f>
        <v>0</v>
      </c>
      <c r="CH46" s="197">
        <f>CF46+CG46</f>
        <v>0</v>
      </c>
    </row>
    <row r="47" spans="1:86" ht="15.75" thickBot="1">
      <c r="A47" s="355"/>
      <c r="B47" s="115" t="s">
        <v>7</v>
      </c>
      <c r="C47" s="139">
        <f>+X47+AS47+BN47</f>
        <v>0</v>
      </c>
      <c r="D47" s="89">
        <f>+Y47+AT47+BO47</f>
        <v>0</v>
      </c>
      <c r="E47" s="105">
        <f>C47+D47</f>
        <v>0</v>
      </c>
      <c r="F47" s="138">
        <f>+AA47+AV47+BQ47</f>
        <v>0</v>
      </c>
      <c r="G47" s="89">
        <f>+AB47+AW47+BR47</f>
        <v>0</v>
      </c>
      <c r="H47" s="140">
        <f>F47+G47</f>
        <v>0</v>
      </c>
      <c r="I47" s="138">
        <f>+AD47+AY47+BT47</f>
        <v>0</v>
      </c>
      <c r="J47" s="89">
        <f>+AE47+AZ47+BU47</f>
        <v>0</v>
      </c>
      <c r="K47" s="140">
        <f>I47+J47</f>
        <v>0</v>
      </c>
      <c r="L47" s="138">
        <f>+AG47+BB47+BW47</f>
        <v>0</v>
      </c>
      <c r="M47" s="89">
        <f>+AH47+BC47+BX47</f>
        <v>0</v>
      </c>
      <c r="N47" s="140">
        <f>L47+M47</f>
        <v>0</v>
      </c>
      <c r="O47" s="138">
        <f>+AJ47+BE47+BZ47</f>
        <v>0</v>
      </c>
      <c r="P47" s="89">
        <f>+AK47+BF47+CA47</f>
        <v>0</v>
      </c>
      <c r="Q47" s="140">
        <f>O47+P47</f>
        <v>0</v>
      </c>
      <c r="R47" s="138">
        <f>+AM47+BH47+CC47</f>
        <v>0</v>
      </c>
      <c r="S47" s="89">
        <f>+AN47+BI47+CD47</f>
        <v>0</v>
      </c>
      <c r="T47" s="140">
        <f>R47+S47</f>
        <v>0</v>
      </c>
      <c r="U47" s="138">
        <f>+AP47+BK47+CF47</f>
        <v>0</v>
      </c>
      <c r="V47" s="89">
        <f>+AQ47+BL47+CG47</f>
        <v>0</v>
      </c>
      <c r="W47" s="127">
        <f>U47+V47</f>
        <v>0</v>
      </c>
      <c r="X47" s="198"/>
      <c r="Y47" s="84"/>
      <c r="Z47" s="174">
        <f t="shared" si="61"/>
        <v>0</v>
      </c>
      <c r="AA47" s="159"/>
      <c r="AB47" s="84"/>
      <c r="AC47" s="174">
        <f>AA47+AB47</f>
        <v>0</v>
      </c>
      <c r="AD47" s="138">
        <f>+X47+AA47</f>
        <v>0</v>
      </c>
      <c r="AE47" s="89">
        <f>+Y47+AB47</f>
        <v>0</v>
      </c>
      <c r="AF47" s="160">
        <f>AD47+AE47</f>
        <v>0</v>
      </c>
      <c r="AG47" s="159"/>
      <c r="AH47" s="84"/>
      <c r="AI47" s="174">
        <f>AG47+AH47</f>
        <v>0</v>
      </c>
      <c r="AJ47" s="159"/>
      <c r="AK47" s="84"/>
      <c r="AL47" s="174">
        <f>AJ47+AK47</f>
        <v>0</v>
      </c>
      <c r="AM47" s="159"/>
      <c r="AN47" s="84"/>
      <c r="AO47" s="174">
        <f>AM47+AN47</f>
        <v>0</v>
      </c>
      <c r="AP47" s="138">
        <f>+AG47+AJ47-AM47</f>
        <v>0</v>
      </c>
      <c r="AQ47" s="89">
        <f>+AH47+AK47-AN47</f>
        <v>0</v>
      </c>
      <c r="AR47" s="199">
        <f>AP47+AQ47</f>
        <v>0</v>
      </c>
      <c r="AS47" s="198"/>
      <c r="AT47" s="84"/>
      <c r="AU47" s="174">
        <f>AS47+AT47</f>
        <v>0</v>
      </c>
      <c r="AV47" s="159"/>
      <c r="AW47" s="84"/>
      <c r="AX47" s="174">
        <f>AV47+AW47</f>
        <v>0</v>
      </c>
      <c r="AY47" s="138">
        <f>+AS47+AV47</f>
        <v>0</v>
      </c>
      <c r="AZ47" s="89">
        <f>+AT47+AW47</f>
        <v>0</v>
      </c>
      <c r="BA47" s="160">
        <f>AY47+AZ47</f>
        <v>0</v>
      </c>
      <c r="BB47" s="159"/>
      <c r="BC47" s="84"/>
      <c r="BD47" s="174">
        <f>BB47+BC47</f>
        <v>0</v>
      </c>
      <c r="BE47" s="159"/>
      <c r="BF47" s="84"/>
      <c r="BG47" s="174">
        <f>BE47+BF47</f>
        <v>0</v>
      </c>
      <c r="BH47" s="159"/>
      <c r="BI47" s="84"/>
      <c r="BJ47" s="174">
        <f>BH47+BI47</f>
        <v>0</v>
      </c>
      <c r="BK47" s="138">
        <f>+BB47+BE47-BH47</f>
        <v>0</v>
      </c>
      <c r="BL47" s="89">
        <f>+BC47+BF47-BI47</f>
        <v>0</v>
      </c>
      <c r="BM47" s="199">
        <f>BK47+BL47</f>
        <v>0</v>
      </c>
      <c r="BN47" s="198"/>
      <c r="BO47" s="84"/>
      <c r="BP47" s="174">
        <f>BN47+BO47</f>
        <v>0</v>
      </c>
      <c r="BQ47" s="159"/>
      <c r="BR47" s="84"/>
      <c r="BS47" s="174">
        <f>BQ47+BR47</f>
        <v>0</v>
      </c>
      <c r="BT47" s="138">
        <f>+BN47+BQ47</f>
        <v>0</v>
      </c>
      <c r="BU47" s="89">
        <f>+BO47+BR47</f>
        <v>0</v>
      </c>
      <c r="BV47" s="160">
        <f>BT47+BU47</f>
        <v>0</v>
      </c>
      <c r="BW47" s="159"/>
      <c r="BX47" s="84"/>
      <c r="BY47" s="174">
        <f>BW47+BX47</f>
        <v>0</v>
      </c>
      <c r="BZ47" s="159"/>
      <c r="CA47" s="84"/>
      <c r="CB47" s="174">
        <f>BZ47+CA47</f>
        <v>0</v>
      </c>
      <c r="CC47" s="159"/>
      <c r="CD47" s="84"/>
      <c r="CE47" s="174">
        <f>CC47+CD47</f>
        <v>0</v>
      </c>
      <c r="CF47" s="138">
        <f>+BW47+BZ47-CC47</f>
        <v>0</v>
      </c>
      <c r="CG47" s="89">
        <f>+BX47+CA47-CD47</f>
        <v>0</v>
      </c>
      <c r="CH47" s="199">
        <f>CF47+CG47</f>
        <v>0</v>
      </c>
    </row>
    <row r="48" spans="1:86">
      <c r="A48" s="355"/>
      <c r="B48" s="120" t="s">
        <v>46</v>
      </c>
      <c r="C48" s="192">
        <f t="shared" ref="C48:AH48" si="62">C49+C50</f>
        <v>0</v>
      </c>
      <c r="D48" s="133">
        <f t="shared" si="62"/>
        <v>0</v>
      </c>
      <c r="E48" s="134">
        <f t="shared" si="62"/>
        <v>0</v>
      </c>
      <c r="F48" s="132">
        <f t="shared" si="62"/>
        <v>0</v>
      </c>
      <c r="G48" s="133">
        <f t="shared" si="62"/>
        <v>0</v>
      </c>
      <c r="H48" s="135">
        <f t="shared" si="62"/>
        <v>0</v>
      </c>
      <c r="I48" s="132">
        <f t="shared" si="62"/>
        <v>0</v>
      </c>
      <c r="J48" s="133">
        <f t="shared" si="62"/>
        <v>0</v>
      </c>
      <c r="K48" s="135">
        <f t="shared" si="62"/>
        <v>0</v>
      </c>
      <c r="L48" s="132">
        <f t="shared" si="62"/>
        <v>0</v>
      </c>
      <c r="M48" s="133">
        <f t="shared" si="62"/>
        <v>0</v>
      </c>
      <c r="N48" s="135">
        <f t="shared" si="62"/>
        <v>0</v>
      </c>
      <c r="O48" s="132">
        <f t="shared" si="62"/>
        <v>0</v>
      </c>
      <c r="P48" s="133">
        <f t="shared" si="62"/>
        <v>0</v>
      </c>
      <c r="Q48" s="135">
        <f t="shared" si="62"/>
        <v>0</v>
      </c>
      <c r="R48" s="132">
        <f t="shared" si="62"/>
        <v>0</v>
      </c>
      <c r="S48" s="133">
        <f t="shared" si="62"/>
        <v>0</v>
      </c>
      <c r="T48" s="135">
        <f t="shared" si="62"/>
        <v>0</v>
      </c>
      <c r="U48" s="132">
        <f t="shared" si="62"/>
        <v>0</v>
      </c>
      <c r="V48" s="133">
        <f t="shared" si="62"/>
        <v>0</v>
      </c>
      <c r="W48" s="193">
        <f t="shared" si="62"/>
        <v>0</v>
      </c>
      <c r="X48" s="201">
        <f t="shared" si="62"/>
        <v>0</v>
      </c>
      <c r="Y48" s="163">
        <f t="shared" si="62"/>
        <v>0</v>
      </c>
      <c r="Z48" s="175">
        <f t="shared" si="62"/>
        <v>0</v>
      </c>
      <c r="AA48" s="162">
        <f t="shared" si="62"/>
        <v>0</v>
      </c>
      <c r="AB48" s="163">
        <f t="shared" si="62"/>
        <v>0</v>
      </c>
      <c r="AC48" s="175">
        <f t="shared" si="62"/>
        <v>0</v>
      </c>
      <c r="AD48" s="184">
        <f t="shared" si="62"/>
        <v>0</v>
      </c>
      <c r="AE48" s="164">
        <f t="shared" si="62"/>
        <v>0</v>
      </c>
      <c r="AF48" s="165">
        <f t="shared" si="62"/>
        <v>0</v>
      </c>
      <c r="AG48" s="162">
        <f t="shared" si="62"/>
        <v>0</v>
      </c>
      <c r="AH48" s="163">
        <f t="shared" si="62"/>
        <v>0</v>
      </c>
      <c r="AI48" s="175">
        <f t="shared" ref="AI48:BN48" si="63">AI49+AI50</f>
        <v>0</v>
      </c>
      <c r="AJ48" s="162">
        <f t="shared" si="63"/>
        <v>0</v>
      </c>
      <c r="AK48" s="163">
        <f t="shared" si="63"/>
        <v>0</v>
      </c>
      <c r="AL48" s="175">
        <f t="shared" si="63"/>
        <v>0</v>
      </c>
      <c r="AM48" s="162">
        <f t="shared" si="63"/>
        <v>0</v>
      </c>
      <c r="AN48" s="163">
        <f t="shared" si="63"/>
        <v>0</v>
      </c>
      <c r="AO48" s="175">
        <f t="shared" si="63"/>
        <v>0</v>
      </c>
      <c r="AP48" s="184">
        <f t="shared" si="63"/>
        <v>0</v>
      </c>
      <c r="AQ48" s="164">
        <f t="shared" si="63"/>
        <v>0</v>
      </c>
      <c r="AR48" s="202">
        <f t="shared" si="63"/>
        <v>0</v>
      </c>
      <c r="AS48" s="201">
        <f t="shared" si="63"/>
        <v>0</v>
      </c>
      <c r="AT48" s="163">
        <f t="shared" si="63"/>
        <v>0</v>
      </c>
      <c r="AU48" s="175">
        <f t="shared" si="63"/>
        <v>0</v>
      </c>
      <c r="AV48" s="162">
        <f t="shared" si="63"/>
        <v>0</v>
      </c>
      <c r="AW48" s="163">
        <f t="shared" si="63"/>
        <v>0</v>
      </c>
      <c r="AX48" s="175">
        <f t="shared" si="63"/>
        <v>0</v>
      </c>
      <c r="AY48" s="184">
        <f t="shared" si="63"/>
        <v>0</v>
      </c>
      <c r="AZ48" s="164">
        <f t="shared" si="63"/>
        <v>0</v>
      </c>
      <c r="BA48" s="165">
        <f t="shared" si="63"/>
        <v>0</v>
      </c>
      <c r="BB48" s="162">
        <f t="shared" si="63"/>
        <v>0</v>
      </c>
      <c r="BC48" s="163">
        <f t="shared" si="63"/>
        <v>0</v>
      </c>
      <c r="BD48" s="175">
        <f t="shared" si="63"/>
        <v>0</v>
      </c>
      <c r="BE48" s="162">
        <f t="shared" si="63"/>
        <v>0</v>
      </c>
      <c r="BF48" s="163">
        <f t="shared" si="63"/>
        <v>0</v>
      </c>
      <c r="BG48" s="175">
        <f t="shared" si="63"/>
        <v>0</v>
      </c>
      <c r="BH48" s="162">
        <f t="shared" si="63"/>
        <v>0</v>
      </c>
      <c r="BI48" s="163">
        <f t="shared" si="63"/>
        <v>0</v>
      </c>
      <c r="BJ48" s="175">
        <f t="shared" si="63"/>
        <v>0</v>
      </c>
      <c r="BK48" s="184">
        <f t="shared" si="63"/>
        <v>0</v>
      </c>
      <c r="BL48" s="164">
        <f t="shared" si="63"/>
        <v>0</v>
      </c>
      <c r="BM48" s="202">
        <f t="shared" si="63"/>
        <v>0</v>
      </c>
      <c r="BN48" s="201">
        <f t="shared" si="63"/>
        <v>0</v>
      </c>
      <c r="BO48" s="163">
        <f t="shared" ref="BO48:CH48" si="64">BO49+BO50</f>
        <v>0</v>
      </c>
      <c r="BP48" s="175">
        <f t="shared" si="64"/>
        <v>0</v>
      </c>
      <c r="BQ48" s="162">
        <f t="shared" si="64"/>
        <v>0</v>
      </c>
      <c r="BR48" s="163">
        <f t="shared" si="64"/>
        <v>0</v>
      </c>
      <c r="BS48" s="175">
        <f t="shared" si="64"/>
        <v>0</v>
      </c>
      <c r="BT48" s="184">
        <f t="shared" si="64"/>
        <v>0</v>
      </c>
      <c r="BU48" s="164">
        <f t="shared" si="64"/>
        <v>0</v>
      </c>
      <c r="BV48" s="165">
        <f t="shared" si="64"/>
        <v>0</v>
      </c>
      <c r="BW48" s="162">
        <f t="shared" si="64"/>
        <v>0</v>
      </c>
      <c r="BX48" s="163">
        <f t="shared" si="64"/>
        <v>0</v>
      </c>
      <c r="BY48" s="175">
        <f t="shared" si="64"/>
        <v>0</v>
      </c>
      <c r="BZ48" s="162">
        <f t="shared" si="64"/>
        <v>0</v>
      </c>
      <c r="CA48" s="163">
        <f t="shared" si="64"/>
        <v>0</v>
      </c>
      <c r="CB48" s="175">
        <f t="shared" si="64"/>
        <v>0</v>
      </c>
      <c r="CC48" s="162">
        <f t="shared" si="64"/>
        <v>0</v>
      </c>
      <c r="CD48" s="163">
        <f t="shared" si="64"/>
        <v>0</v>
      </c>
      <c r="CE48" s="175">
        <f t="shared" si="64"/>
        <v>0</v>
      </c>
      <c r="CF48" s="184">
        <f t="shared" si="64"/>
        <v>0</v>
      </c>
      <c r="CG48" s="164">
        <f t="shared" si="64"/>
        <v>0</v>
      </c>
      <c r="CH48" s="202">
        <f t="shared" si="64"/>
        <v>0</v>
      </c>
    </row>
    <row r="49" spans="1:86">
      <c r="A49" s="355"/>
      <c r="B49" s="112" t="s">
        <v>6</v>
      </c>
      <c r="C49" s="124"/>
      <c r="D49" s="88">
        <f>+Y49+AT49+BO49</f>
        <v>0</v>
      </c>
      <c r="E49" s="103">
        <f>C49+D49</f>
        <v>0</v>
      </c>
      <c r="F49" s="136"/>
      <c r="G49" s="88">
        <f>+AB49+AW49+BR49</f>
        <v>0</v>
      </c>
      <c r="H49" s="137">
        <f>F49+G49</f>
        <v>0</v>
      </c>
      <c r="I49" s="136"/>
      <c r="J49" s="88">
        <f>+AE49+AZ49+BU49</f>
        <v>0</v>
      </c>
      <c r="K49" s="137">
        <f>I49+J49</f>
        <v>0</v>
      </c>
      <c r="L49" s="136"/>
      <c r="M49" s="88">
        <f>+AH49+BC49+BX49</f>
        <v>0</v>
      </c>
      <c r="N49" s="137">
        <f>L49+M49</f>
        <v>0</v>
      </c>
      <c r="O49" s="136"/>
      <c r="P49" s="88">
        <f>+AK49+BF49+CA49</f>
        <v>0</v>
      </c>
      <c r="Q49" s="137">
        <f>O49+P49</f>
        <v>0</v>
      </c>
      <c r="R49" s="136"/>
      <c r="S49" s="88">
        <f>+AN49+BI49+CD49</f>
        <v>0</v>
      </c>
      <c r="T49" s="137">
        <f>R49+S49</f>
        <v>0</v>
      </c>
      <c r="U49" s="136"/>
      <c r="V49" s="88">
        <f>+AQ49+BL49+CG49</f>
        <v>0</v>
      </c>
      <c r="W49" s="125">
        <f>U49+V49</f>
        <v>0</v>
      </c>
      <c r="X49" s="196"/>
      <c r="Y49" s="77"/>
      <c r="Z49" s="173">
        <f>X49+Y49</f>
        <v>0</v>
      </c>
      <c r="AA49" s="157"/>
      <c r="AB49" s="77"/>
      <c r="AC49" s="173">
        <f>AA49+AB49</f>
        <v>0</v>
      </c>
      <c r="AD49" s="182"/>
      <c r="AE49" s="88">
        <f>+Y49+AB49</f>
        <v>0</v>
      </c>
      <c r="AF49" s="158">
        <f>AD49+AE49</f>
        <v>0</v>
      </c>
      <c r="AG49" s="157"/>
      <c r="AH49" s="77"/>
      <c r="AI49" s="173">
        <f>AG49+AH49</f>
        <v>0</v>
      </c>
      <c r="AJ49" s="157"/>
      <c r="AK49" s="77"/>
      <c r="AL49" s="173">
        <f>AJ49+AK49</f>
        <v>0</v>
      </c>
      <c r="AM49" s="157"/>
      <c r="AN49" s="77"/>
      <c r="AO49" s="173">
        <f>AM49+AN49</f>
        <v>0</v>
      </c>
      <c r="AP49" s="182"/>
      <c r="AQ49" s="88">
        <f>+AH49+AK49-AN49</f>
        <v>0</v>
      </c>
      <c r="AR49" s="197">
        <f>AP49+AQ49</f>
        <v>0</v>
      </c>
      <c r="AS49" s="196"/>
      <c r="AT49" s="77"/>
      <c r="AU49" s="173">
        <f>AS49+AT49</f>
        <v>0</v>
      </c>
      <c r="AV49" s="157"/>
      <c r="AW49" s="77"/>
      <c r="AX49" s="173">
        <f>AV49+AW49</f>
        <v>0</v>
      </c>
      <c r="AY49" s="182"/>
      <c r="AZ49" s="88">
        <f>+AT49+AW49</f>
        <v>0</v>
      </c>
      <c r="BA49" s="158">
        <f>AY49+AZ49</f>
        <v>0</v>
      </c>
      <c r="BB49" s="157"/>
      <c r="BC49" s="77"/>
      <c r="BD49" s="173">
        <f>BB49+BC49</f>
        <v>0</v>
      </c>
      <c r="BE49" s="157"/>
      <c r="BF49" s="77"/>
      <c r="BG49" s="173">
        <f>BE49+BF49</f>
        <v>0</v>
      </c>
      <c r="BH49" s="157"/>
      <c r="BI49" s="77"/>
      <c r="BJ49" s="173">
        <f>BH49+BI49</f>
        <v>0</v>
      </c>
      <c r="BK49" s="182"/>
      <c r="BL49" s="88">
        <f>+BC49+BF49-BI49</f>
        <v>0</v>
      </c>
      <c r="BM49" s="197">
        <f>BK49+BL49</f>
        <v>0</v>
      </c>
      <c r="BN49" s="196"/>
      <c r="BO49" s="77"/>
      <c r="BP49" s="173">
        <f>BN49+BO49</f>
        <v>0</v>
      </c>
      <c r="BQ49" s="157"/>
      <c r="BR49" s="77"/>
      <c r="BS49" s="173">
        <f>BQ49+BR49</f>
        <v>0</v>
      </c>
      <c r="BT49" s="182"/>
      <c r="BU49" s="88">
        <f>+BO49+BR49</f>
        <v>0</v>
      </c>
      <c r="BV49" s="158">
        <f>BT49+BU49</f>
        <v>0</v>
      </c>
      <c r="BW49" s="157"/>
      <c r="BX49" s="77"/>
      <c r="BY49" s="173">
        <f>BW49+BX49</f>
        <v>0</v>
      </c>
      <c r="BZ49" s="157"/>
      <c r="CA49" s="77"/>
      <c r="CB49" s="173">
        <f>BZ49+CA49</f>
        <v>0</v>
      </c>
      <c r="CC49" s="157"/>
      <c r="CD49" s="77"/>
      <c r="CE49" s="173">
        <f>CC49+CD49</f>
        <v>0</v>
      </c>
      <c r="CF49" s="182"/>
      <c r="CG49" s="88">
        <f>+BX49+CA49-CD49</f>
        <v>0</v>
      </c>
      <c r="CH49" s="197">
        <f>CF49+CG49</f>
        <v>0</v>
      </c>
    </row>
    <row r="50" spans="1:86" ht="14.25" customHeight="1" thickBot="1">
      <c r="A50" s="355"/>
      <c r="B50" s="115" t="s">
        <v>7</v>
      </c>
      <c r="C50" s="139">
        <f>+X50+AS50+BN50</f>
        <v>0</v>
      </c>
      <c r="D50" s="89">
        <f>+Y50+AT50+BO50</f>
        <v>0</v>
      </c>
      <c r="E50" s="105">
        <f>C50+D50</f>
        <v>0</v>
      </c>
      <c r="F50" s="138">
        <f>+AA50+AV50+BQ50</f>
        <v>0</v>
      </c>
      <c r="G50" s="89">
        <f>+AB50+AW50+BR50</f>
        <v>0</v>
      </c>
      <c r="H50" s="140">
        <f>F50+G50</f>
        <v>0</v>
      </c>
      <c r="I50" s="138">
        <f>+AD50+AY50+BT50</f>
        <v>0</v>
      </c>
      <c r="J50" s="89">
        <f>+AE50+AZ50+BU50</f>
        <v>0</v>
      </c>
      <c r="K50" s="140">
        <f>I50+J50</f>
        <v>0</v>
      </c>
      <c r="L50" s="138">
        <f>+AG50+BB50+BW50</f>
        <v>0</v>
      </c>
      <c r="M50" s="89">
        <f>+AH50+BC50+BX50</f>
        <v>0</v>
      </c>
      <c r="N50" s="140">
        <f>L50+M50</f>
        <v>0</v>
      </c>
      <c r="O50" s="138">
        <f>+AJ50+BE50+BZ50</f>
        <v>0</v>
      </c>
      <c r="P50" s="89">
        <f>+AK50+BF50+CA50</f>
        <v>0</v>
      </c>
      <c r="Q50" s="140">
        <f>O50+P50</f>
        <v>0</v>
      </c>
      <c r="R50" s="138">
        <f>+AM50+BH50+CC50</f>
        <v>0</v>
      </c>
      <c r="S50" s="89">
        <f>+AN50+BI50+CD50</f>
        <v>0</v>
      </c>
      <c r="T50" s="140">
        <f>R50+S50</f>
        <v>0</v>
      </c>
      <c r="U50" s="138">
        <f>+AP50+BK50+CF50</f>
        <v>0</v>
      </c>
      <c r="V50" s="89">
        <f>+AQ50+BL50+CG50</f>
        <v>0</v>
      </c>
      <c r="W50" s="127">
        <f>U50+V50</f>
        <v>0</v>
      </c>
      <c r="X50" s="198"/>
      <c r="Y50" s="84"/>
      <c r="Z50" s="174">
        <f>X50+Y50</f>
        <v>0</v>
      </c>
      <c r="AA50" s="159"/>
      <c r="AB50" s="84"/>
      <c r="AC50" s="174">
        <f>AA50+AB50</f>
        <v>0</v>
      </c>
      <c r="AD50" s="138">
        <f>+X50+AA50</f>
        <v>0</v>
      </c>
      <c r="AE50" s="89">
        <f>+Y50+AB50</f>
        <v>0</v>
      </c>
      <c r="AF50" s="160">
        <f>AD50+AE50</f>
        <v>0</v>
      </c>
      <c r="AG50" s="159"/>
      <c r="AH50" s="84"/>
      <c r="AI50" s="174">
        <f>AG50+AH50</f>
        <v>0</v>
      </c>
      <c r="AJ50" s="159"/>
      <c r="AK50" s="84"/>
      <c r="AL50" s="174">
        <f>AJ50+AK50</f>
        <v>0</v>
      </c>
      <c r="AM50" s="159"/>
      <c r="AN50" s="84"/>
      <c r="AO50" s="174">
        <f>AM50+AN50</f>
        <v>0</v>
      </c>
      <c r="AP50" s="138">
        <f>+AG50+AJ50-AM50</f>
        <v>0</v>
      </c>
      <c r="AQ50" s="89">
        <f>+AH50+AK50-AN50</f>
        <v>0</v>
      </c>
      <c r="AR50" s="199">
        <f>AP50+AQ50</f>
        <v>0</v>
      </c>
      <c r="AS50" s="198"/>
      <c r="AT50" s="84"/>
      <c r="AU50" s="174">
        <f>AS50+AT50</f>
        <v>0</v>
      </c>
      <c r="AV50" s="159"/>
      <c r="AW50" s="84"/>
      <c r="AX50" s="174">
        <f>AV50+AW50</f>
        <v>0</v>
      </c>
      <c r="AY50" s="138">
        <f>+AS50+AV50</f>
        <v>0</v>
      </c>
      <c r="AZ50" s="89">
        <f>+AT50+AW50</f>
        <v>0</v>
      </c>
      <c r="BA50" s="160">
        <f>AY50+AZ50</f>
        <v>0</v>
      </c>
      <c r="BB50" s="159"/>
      <c r="BC50" s="84"/>
      <c r="BD50" s="174">
        <f>BB50+BC50</f>
        <v>0</v>
      </c>
      <c r="BE50" s="159"/>
      <c r="BF50" s="84"/>
      <c r="BG50" s="174">
        <f>BE50+BF50</f>
        <v>0</v>
      </c>
      <c r="BH50" s="159"/>
      <c r="BI50" s="84"/>
      <c r="BJ50" s="174">
        <f>BH50+BI50</f>
        <v>0</v>
      </c>
      <c r="BK50" s="138">
        <f>+BB50+BE50-BH50</f>
        <v>0</v>
      </c>
      <c r="BL50" s="89">
        <f>+BC50+BF50-BI50</f>
        <v>0</v>
      </c>
      <c r="BM50" s="199">
        <f>BK50+BL50</f>
        <v>0</v>
      </c>
      <c r="BN50" s="198"/>
      <c r="BO50" s="84"/>
      <c r="BP50" s="174">
        <f>BN50+BO50</f>
        <v>0</v>
      </c>
      <c r="BQ50" s="159"/>
      <c r="BR50" s="84"/>
      <c r="BS50" s="174">
        <f>BQ50+BR50</f>
        <v>0</v>
      </c>
      <c r="BT50" s="138">
        <f>+BN50+BQ50</f>
        <v>0</v>
      </c>
      <c r="BU50" s="89">
        <f>+BO50+BR50</f>
        <v>0</v>
      </c>
      <c r="BV50" s="160">
        <f>BT50+BU50</f>
        <v>0</v>
      </c>
      <c r="BW50" s="159"/>
      <c r="BX50" s="84"/>
      <c r="BY50" s="174">
        <f>BW50+BX50</f>
        <v>0</v>
      </c>
      <c r="BZ50" s="159"/>
      <c r="CA50" s="84"/>
      <c r="CB50" s="174">
        <f>BZ50+CA50</f>
        <v>0</v>
      </c>
      <c r="CC50" s="159"/>
      <c r="CD50" s="84"/>
      <c r="CE50" s="174">
        <f>CC50+CD50</f>
        <v>0</v>
      </c>
      <c r="CF50" s="138">
        <f>+BW50+BZ50-CC50</f>
        <v>0</v>
      </c>
      <c r="CG50" s="89">
        <f>+BX50+CA50-CD50</f>
        <v>0</v>
      </c>
      <c r="CH50" s="199">
        <f>CF50+CG50</f>
        <v>0</v>
      </c>
    </row>
    <row r="51" spans="1:86" ht="13.9" hidden="1" customHeight="1">
      <c r="A51" s="355"/>
      <c r="B51" s="116" t="s">
        <v>47</v>
      </c>
      <c r="C51" s="122">
        <f t="shared" ref="C51:AH51" si="65">C52+C53</f>
        <v>0</v>
      </c>
      <c r="D51" s="106">
        <f t="shared" si="65"/>
        <v>0</v>
      </c>
      <c r="E51" s="107">
        <f t="shared" si="65"/>
        <v>0</v>
      </c>
      <c r="F51" s="146">
        <f t="shared" si="65"/>
        <v>0</v>
      </c>
      <c r="G51" s="106">
        <f t="shared" si="65"/>
        <v>0</v>
      </c>
      <c r="H51" s="147">
        <f t="shared" si="65"/>
        <v>0</v>
      </c>
      <c r="I51" s="146">
        <f t="shared" si="65"/>
        <v>0</v>
      </c>
      <c r="J51" s="106">
        <f t="shared" si="65"/>
        <v>0</v>
      </c>
      <c r="K51" s="147">
        <f t="shared" si="65"/>
        <v>0</v>
      </c>
      <c r="L51" s="146">
        <f t="shared" si="65"/>
        <v>0</v>
      </c>
      <c r="M51" s="106">
        <f t="shared" si="65"/>
        <v>0</v>
      </c>
      <c r="N51" s="147">
        <f t="shared" si="65"/>
        <v>0</v>
      </c>
      <c r="O51" s="146">
        <f t="shared" si="65"/>
        <v>0</v>
      </c>
      <c r="P51" s="106">
        <f t="shared" si="65"/>
        <v>0</v>
      </c>
      <c r="Q51" s="147">
        <f t="shared" si="65"/>
        <v>0</v>
      </c>
      <c r="R51" s="146">
        <f t="shared" si="65"/>
        <v>0</v>
      </c>
      <c r="S51" s="106">
        <f t="shared" si="65"/>
        <v>0</v>
      </c>
      <c r="T51" s="147">
        <f t="shared" si="65"/>
        <v>0</v>
      </c>
      <c r="U51" s="146">
        <f t="shared" si="65"/>
        <v>0</v>
      </c>
      <c r="V51" s="106">
        <f t="shared" si="65"/>
        <v>0</v>
      </c>
      <c r="W51" s="123">
        <f t="shared" si="65"/>
        <v>0</v>
      </c>
      <c r="X51" s="203">
        <f t="shared" si="65"/>
        <v>0</v>
      </c>
      <c r="Y51" s="37">
        <f t="shared" si="65"/>
        <v>0</v>
      </c>
      <c r="Z51" s="177">
        <f t="shared" si="65"/>
        <v>0</v>
      </c>
      <c r="AA51" s="176">
        <f t="shared" si="65"/>
        <v>0</v>
      </c>
      <c r="AB51" s="37">
        <f t="shared" si="65"/>
        <v>0</v>
      </c>
      <c r="AC51" s="177">
        <f t="shared" si="65"/>
        <v>0</v>
      </c>
      <c r="AD51" s="185">
        <f t="shared" si="65"/>
        <v>0</v>
      </c>
      <c r="AE51" s="90">
        <f t="shared" si="65"/>
        <v>0</v>
      </c>
      <c r="AF51" s="186">
        <f t="shared" si="65"/>
        <v>0</v>
      </c>
      <c r="AG51" s="176">
        <f t="shared" si="65"/>
        <v>0</v>
      </c>
      <c r="AH51" s="37">
        <f t="shared" si="65"/>
        <v>0</v>
      </c>
      <c r="AI51" s="177">
        <f t="shared" ref="AI51:BN51" si="66">AI52+AI53</f>
        <v>0</v>
      </c>
      <c r="AJ51" s="176">
        <f t="shared" si="66"/>
        <v>0</v>
      </c>
      <c r="AK51" s="37">
        <f t="shared" si="66"/>
        <v>0</v>
      </c>
      <c r="AL51" s="177">
        <f t="shared" si="66"/>
        <v>0</v>
      </c>
      <c r="AM51" s="176">
        <f t="shared" si="66"/>
        <v>0</v>
      </c>
      <c r="AN51" s="37">
        <f t="shared" si="66"/>
        <v>0</v>
      </c>
      <c r="AO51" s="177">
        <f t="shared" si="66"/>
        <v>0</v>
      </c>
      <c r="AP51" s="185">
        <f t="shared" si="66"/>
        <v>0</v>
      </c>
      <c r="AQ51" s="90">
        <f t="shared" si="66"/>
        <v>0</v>
      </c>
      <c r="AR51" s="204">
        <f t="shared" si="66"/>
        <v>0</v>
      </c>
      <c r="AS51" s="203">
        <f t="shared" si="66"/>
        <v>0</v>
      </c>
      <c r="AT51" s="37">
        <f t="shared" si="66"/>
        <v>0</v>
      </c>
      <c r="AU51" s="177">
        <f t="shared" si="66"/>
        <v>0</v>
      </c>
      <c r="AV51" s="176">
        <f t="shared" si="66"/>
        <v>0</v>
      </c>
      <c r="AW51" s="37">
        <f t="shared" si="66"/>
        <v>0</v>
      </c>
      <c r="AX51" s="177">
        <f t="shared" si="66"/>
        <v>0</v>
      </c>
      <c r="AY51" s="185">
        <f t="shared" si="66"/>
        <v>0</v>
      </c>
      <c r="AZ51" s="90">
        <f t="shared" si="66"/>
        <v>0</v>
      </c>
      <c r="BA51" s="186">
        <f t="shared" si="66"/>
        <v>0</v>
      </c>
      <c r="BB51" s="176">
        <f t="shared" si="66"/>
        <v>0</v>
      </c>
      <c r="BC51" s="37">
        <f t="shared" si="66"/>
        <v>0</v>
      </c>
      <c r="BD51" s="177">
        <f t="shared" si="66"/>
        <v>0</v>
      </c>
      <c r="BE51" s="176">
        <f t="shared" si="66"/>
        <v>0</v>
      </c>
      <c r="BF51" s="37">
        <f t="shared" si="66"/>
        <v>0</v>
      </c>
      <c r="BG51" s="177">
        <f t="shared" si="66"/>
        <v>0</v>
      </c>
      <c r="BH51" s="176">
        <f t="shared" si="66"/>
        <v>0</v>
      </c>
      <c r="BI51" s="37">
        <f t="shared" si="66"/>
        <v>0</v>
      </c>
      <c r="BJ51" s="177">
        <f t="shared" si="66"/>
        <v>0</v>
      </c>
      <c r="BK51" s="185">
        <f t="shared" si="66"/>
        <v>0</v>
      </c>
      <c r="BL51" s="90">
        <f t="shared" si="66"/>
        <v>0</v>
      </c>
      <c r="BM51" s="204">
        <f t="shared" si="66"/>
        <v>0</v>
      </c>
      <c r="BN51" s="203">
        <f t="shared" si="66"/>
        <v>0</v>
      </c>
      <c r="BO51" s="37">
        <f t="shared" ref="BO51:CH51" si="67">BO52+BO53</f>
        <v>0</v>
      </c>
      <c r="BP51" s="177">
        <f t="shared" si="67"/>
        <v>0</v>
      </c>
      <c r="BQ51" s="176">
        <f t="shared" si="67"/>
        <v>0</v>
      </c>
      <c r="BR51" s="37">
        <f t="shared" si="67"/>
        <v>0</v>
      </c>
      <c r="BS51" s="177">
        <f t="shared" si="67"/>
        <v>0</v>
      </c>
      <c r="BT51" s="185">
        <f t="shared" si="67"/>
        <v>0</v>
      </c>
      <c r="BU51" s="90">
        <f t="shared" si="67"/>
        <v>0</v>
      </c>
      <c r="BV51" s="186">
        <f t="shared" si="67"/>
        <v>0</v>
      </c>
      <c r="BW51" s="176">
        <f t="shared" si="67"/>
        <v>0</v>
      </c>
      <c r="BX51" s="37">
        <f t="shared" si="67"/>
        <v>0</v>
      </c>
      <c r="BY51" s="177">
        <f t="shared" si="67"/>
        <v>0</v>
      </c>
      <c r="BZ51" s="176">
        <f t="shared" si="67"/>
        <v>0</v>
      </c>
      <c r="CA51" s="37">
        <f t="shared" si="67"/>
        <v>0</v>
      </c>
      <c r="CB51" s="177">
        <f t="shared" si="67"/>
        <v>0</v>
      </c>
      <c r="CC51" s="176">
        <f t="shared" si="67"/>
        <v>0</v>
      </c>
      <c r="CD51" s="37">
        <f t="shared" si="67"/>
        <v>0</v>
      </c>
      <c r="CE51" s="177">
        <f t="shared" si="67"/>
        <v>0</v>
      </c>
      <c r="CF51" s="185">
        <f t="shared" si="67"/>
        <v>0</v>
      </c>
      <c r="CG51" s="90">
        <f t="shared" si="67"/>
        <v>0</v>
      </c>
      <c r="CH51" s="204">
        <f t="shared" si="67"/>
        <v>0</v>
      </c>
    </row>
    <row r="52" spans="1:86" ht="21.75" hidden="1" customHeight="1">
      <c r="A52" s="355"/>
      <c r="B52" s="112" t="s">
        <v>6</v>
      </c>
      <c r="C52" s="124"/>
      <c r="D52" s="102"/>
      <c r="E52" s="103">
        <f>C52+D52</f>
        <v>0</v>
      </c>
      <c r="F52" s="136"/>
      <c r="G52" s="102"/>
      <c r="H52" s="137">
        <f>F52+G52</f>
        <v>0</v>
      </c>
      <c r="I52" s="136"/>
      <c r="J52" s="102">
        <f>+D52+G52</f>
        <v>0</v>
      </c>
      <c r="K52" s="137">
        <f>I52+J52</f>
        <v>0</v>
      </c>
      <c r="L52" s="136"/>
      <c r="M52" s="102"/>
      <c r="N52" s="137">
        <f>L52+M52</f>
        <v>0</v>
      </c>
      <c r="O52" s="136"/>
      <c r="P52" s="102"/>
      <c r="Q52" s="137">
        <f>O52+P52</f>
        <v>0</v>
      </c>
      <c r="R52" s="136"/>
      <c r="S52" s="102"/>
      <c r="T52" s="137">
        <f>R52+S52</f>
        <v>0</v>
      </c>
      <c r="U52" s="136"/>
      <c r="V52" s="102">
        <f>+M52+P52</f>
        <v>0</v>
      </c>
      <c r="W52" s="125">
        <f>U52+V52</f>
        <v>0</v>
      </c>
      <c r="X52" s="196"/>
      <c r="Y52" s="77"/>
      <c r="Z52" s="173">
        <f t="shared" si="61"/>
        <v>0</v>
      </c>
      <c r="AA52" s="157"/>
      <c r="AB52" s="77"/>
      <c r="AC52" s="173">
        <f>AA52+AB52</f>
        <v>0</v>
      </c>
      <c r="AD52" s="182"/>
      <c r="AE52" s="88">
        <f>+Y52+AB52</f>
        <v>0</v>
      </c>
      <c r="AF52" s="158">
        <f>AD52+AE52</f>
        <v>0</v>
      </c>
      <c r="AG52" s="157"/>
      <c r="AH52" s="77"/>
      <c r="AI52" s="173">
        <f>AG52+AH52</f>
        <v>0</v>
      </c>
      <c r="AJ52" s="157"/>
      <c r="AK52" s="77"/>
      <c r="AL52" s="173">
        <f>AJ52+AK52</f>
        <v>0</v>
      </c>
      <c r="AM52" s="157"/>
      <c r="AN52" s="77"/>
      <c r="AO52" s="173">
        <f>AM52+AN52</f>
        <v>0</v>
      </c>
      <c r="AP52" s="182"/>
      <c r="AQ52" s="88">
        <f>+AH52+AK52</f>
        <v>0</v>
      </c>
      <c r="AR52" s="197">
        <f>AP52+AQ52</f>
        <v>0</v>
      </c>
      <c r="AS52" s="196"/>
      <c r="AT52" s="77"/>
      <c r="AU52" s="173">
        <f>AS52+AT52</f>
        <v>0</v>
      </c>
      <c r="AV52" s="157"/>
      <c r="AW52" s="77"/>
      <c r="AX52" s="173">
        <f>AV52+AW52</f>
        <v>0</v>
      </c>
      <c r="AY52" s="182"/>
      <c r="AZ52" s="88">
        <f>+AT52+AW52</f>
        <v>0</v>
      </c>
      <c r="BA52" s="158">
        <f>AY52+AZ52</f>
        <v>0</v>
      </c>
      <c r="BB52" s="157"/>
      <c r="BC52" s="77"/>
      <c r="BD52" s="173">
        <f>BB52+BC52</f>
        <v>0</v>
      </c>
      <c r="BE52" s="157"/>
      <c r="BF52" s="77"/>
      <c r="BG52" s="173">
        <f>BE52+BF52</f>
        <v>0</v>
      </c>
      <c r="BH52" s="157"/>
      <c r="BI52" s="77"/>
      <c r="BJ52" s="173">
        <f>BH52+BI52</f>
        <v>0</v>
      </c>
      <c r="BK52" s="182"/>
      <c r="BL52" s="88">
        <f>+BC52+BF52</f>
        <v>0</v>
      </c>
      <c r="BM52" s="197">
        <f>BK52+BL52</f>
        <v>0</v>
      </c>
      <c r="BN52" s="196"/>
      <c r="BO52" s="77"/>
      <c r="BP52" s="173">
        <f>BN52+BO52</f>
        <v>0</v>
      </c>
      <c r="BQ52" s="157"/>
      <c r="BR52" s="77"/>
      <c r="BS52" s="173">
        <f>BQ52+BR52</f>
        <v>0</v>
      </c>
      <c r="BT52" s="182"/>
      <c r="BU52" s="88">
        <f>+BO52+BR52</f>
        <v>0</v>
      </c>
      <c r="BV52" s="158">
        <f>BT52+BU52</f>
        <v>0</v>
      </c>
      <c r="BW52" s="157"/>
      <c r="BX52" s="77"/>
      <c r="BY52" s="173">
        <f>BW52+BX52</f>
        <v>0</v>
      </c>
      <c r="BZ52" s="157"/>
      <c r="CA52" s="77"/>
      <c r="CB52" s="173">
        <f>BZ52+CA52</f>
        <v>0</v>
      </c>
      <c r="CC52" s="157"/>
      <c r="CD52" s="77"/>
      <c r="CE52" s="173">
        <f>CC52+CD52</f>
        <v>0</v>
      </c>
      <c r="CF52" s="182"/>
      <c r="CG52" s="88">
        <f>+BX52+CA52</f>
        <v>0</v>
      </c>
      <c r="CH52" s="197">
        <f>CF52+CG52</f>
        <v>0</v>
      </c>
    </row>
    <row r="53" spans="1:86" ht="0.75" hidden="1" customHeight="1" thickBot="1">
      <c r="A53" s="356"/>
      <c r="B53" s="115" t="s">
        <v>7</v>
      </c>
      <c r="C53" s="128"/>
      <c r="D53" s="104"/>
      <c r="E53" s="105">
        <f>C53+D53</f>
        <v>0</v>
      </c>
      <c r="F53" s="148"/>
      <c r="G53" s="104"/>
      <c r="H53" s="140">
        <f>F53+G53</f>
        <v>0</v>
      </c>
      <c r="I53" s="148">
        <f>+C53+F53</f>
        <v>0</v>
      </c>
      <c r="J53" s="102">
        <f>+D53+G53</f>
        <v>0</v>
      </c>
      <c r="K53" s="140">
        <f>I53+J53</f>
        <v>0</v>
      </c>
      <c r="L53" s="145"/>
      <c r="M53" s="102"/>
      <c r="N53" s="137">
        <f>L53+M53</f>
        <v>0</v>
      </c>
      <c r="O53" s="148"/>
      <c r="P53" s="104"/>
      <c r="Q53" s="140">
        <f>O53+P53</f>
        <v>0</v>
      </c>
      <c r="R53" s="148"/>
      <c r="S53" s="104"/>
      <c r="T53" s="140">
        <f>R53+S53</f>
        <v>0</v>
      </c>
      <c r="U53" s="148">
        <f>+L53+O53</f>
        <v>0</v>
      </c>
      <c r="V53" s="102">
        <f>+M53+P53</f>
        <v>0</v>
      </c>
      <c r="W53" s="127">
        <f>U53+V53</f>
        <v>0</v>
      </c>
      <c r="X53" s="205"/>
      <c r="Y53" s="166"/>
      <c r="Z53" s="179">
        <f t="shared" si="61"/>
        <v>0</v>
      </c>
      <c r="AA53" s="178"/>
      <c r="AB53" s="166"/>
      <c r="AC53" s="179">
        <f>AA53+AB53</f>
        <v>0</v>
      </c>
      <c r="AD53" s="187">
        <f>+X53+AA53</f>
        <v>0</v>
      </c>
      <c r="AE53" s="131">
        <f>+Y53+AB53</f>
        <v>0</v>
      </c>
      <c r="AF53" s="188">
        <f>AD53+AE53</f>
        <v>0</v>
      </c>
      <c r="AG53" s="178"/>
      <c r="AH53" s="166"/>
      <c r="AI53" s="179">
        <f>AG53+AH53</f>
        <v>0</v>
      </c>
      <c r="AJ53" s="178"/>
      <c r="AK53" s="166"/>
      <c r="AL53" s="179">
        <f>AJ53+AK53</f>
        <v>0</v>
      </c>
      <c r="AM53" s="178"/>
      <c r="AN53" s="166"/>
      <c r="AO53" s="179">
        <f>AM53+AN53</f>
        <v>0</v>
      </c>
      <c r="AP53" s="187">
        <f>+AG53+AJ53</f>
        <v>0</v>
      </c>
      <c r="AQ53" s="131">
        <f>+AH53+AK53</f>
        <v>0</v>
      </c>
      <c r="AR53" s="206">
        <f>AP53+AQ53</f>
        <v>0</v>
      </c>
      <c r="AS53" s="205"/>
      <c r="AT53" s="166"/>
      <c r="AU53" s="179">
        <f>AS53+AT53</f>
        <v>0</v>
      </c>
      <c r="AV53" s="178"/>
      <c r="AW53" s="166"/>
      <c r="AX53" s="179">
        <f>AV53+AW53</f>
        <v>0</v>
      </c>
      <c r="AY53" s="187">
        <f>+AS53+AV53</f>
        <v>0</v>
      </c>
      <c r="AZ53" s="131">
        <f>+AT53+AW53</f>
        <v>0</v>
      </c>
      <c r="BA53" s="188">
        <f>AY53+AZ53</f>
        <v>0</v>
      </c>
      <c r="BB53" s="178"/>
      <c r="BC53" s="166"/>
      <c r="BD53" s="179">
        <f>BB53+BC53</f>
        <v>0</v>
      </c>
      <c r="BE53" s="178"/>
      <c r="BF53" s="166"/>
      <c r="BG53" s="179">
        <f>BE53+BF53</f>
        <v>0</v>
      </c>
      <c r="BH53" s="178"/>
      <c r="BI53" s="166"/>
      <c r="BJ53" s="179">
        <f>BH53+BI53</f>
        <v>0</v>
      </c>
      <c r="BK53" s="187">
        <f>+BB53+BE53</f>
        <v>0</v>
      </c>
      <c r="BL53" s="131">
        <f>+BC53+BF53</f>
        <v>0</v>
      </c>
      <c r="BM53" s="206">
        <f>BK53+BL53</f>
        <v>0</v>
      </c>
      <c r="BN53" s="205"/>
      <c r="BO53" s="166"/>
      <c r="BP53" s="179">
        <f>BN53+BO53</f>
        <v>0</v>
      </c>
      <c r="BQ53" s="178"/>
      <c r="BR53" s="166"/>
      <c r="BS53" s="179">
        <f>BQ53+BR53</f>
        <v>0</v>
      </c>
      <c r="BT53" s="187">
        <f>+BN53+BQ53</f>
        <v>0</v>
      </c>
      <c r="BU53" s="131">
        <f>+BO53+BR53</f>
        <v>0</v>
      </c>
      <c r="BV53" s="188">
        <f>BT53+BU53</f>
        <v>0</v>
      </c>
      <c r="BW53" s="178"/>
      <c r="BX53" s="166"/>
      <c r="BY53" s="179">
        <f>BW53+BX53</f>
        <v>0</v>
      </c>
      <c r="BZ53" s="178"/>
      <c r="CA53" s="166"/>
      <c r="CB53" s="179">
        <f>BZ53+CA53</f>
        <v>0</v>
      </c>
      <c r="CC53" s="178"/>
      <c r="CD53" s="166"/>
      <c r="CE53" s="179">
        <f>CC53+CD53</f>
        <v>0</v>
      </c>
      <c r="CF53" s="187">
        <f>+BW53+BZ53</f>
        <v>0</v>
      </c>
      <c r="CG53" s="131">
        <f>+BX53+CA53</f>
        <v>0</v>
      </c>
      <c r="CH53" s="206">
        <f>CF53+CG53</f>
        <v>0</v>
      </c>
    </row>
    <row r="54" spans="1:86" ht="75">
      <c r="A54" s="39">
        <v>8</v>
      </c>
      <c r="B54" s="121" t="s">
        <v>12</v>
      </c>
      <c r="C54" s="129">
        <f t="shared" ref="C54:AH54" si="68">C9+C13+C16+C32+C35+C38+C41</f>
        <v>107</v>
      </c>
      <c r="D54" s="108">
        <f t="shared" si="68"/>
        <v>16</v>
      </c>
      <c r="E54" s="109">
        <f t="shared" si="68"/>
        <v>123</v>
      </c>
      <c r="F54" s="149">
        <f t="shared" si="68"/>
        <v>19</v>
      </c>
      <c r="G54" s="108">
        <f t="shared" si="68"/>
        <v>3</v>
      </c>
      <c r="H54" s="150">
        <f t="shared" si="68"/>
        <v>22</v>
      </c>
      <c r="I54" s="149">
        <f t="shared" si="68"/>
        <v>126</v>
      </c>
      <c r="J54" s="108">
        <f t="shared" si="68"/>
        <v>19</v>
      </c>
      <c r="K54" s="150">
        <f t="shared" si="68"/>
        <v>145</v>
      </c>
      <c r="L54" s="151">
        <f t="shared" si="68"/>
        <v>120</v>
      </c>
      <c r="M54" s="110">
        <f t="shared" si="68"/>
        <v>17</v>
      </c>
      <c r="N54" s="152">
        <f t="shared" si="68"/>
        <v>137</v>
      </c>
      <c r="O54" s="149">
        <f t="shared" si="68"/>
        <v>6</v>
      </c>
      <c r="P54" s="108">
        <f t="shared" si="68"/>
        <v>5</v>
      </c>
      <c r="Q54" s="150">
        <f t="shared" si="68"/>
        <v>11</v>
      </c>
      <c r="R54" s="149">
        <f t="shared" si="68"/>
        <v>2</v>
      </c>
      <c r="S54" s="108">
        <f t="shared" si="68"/>
        <v>6</v>
      </c>
      <c r="T54" s="150">
        <f t="shared" si="68"/>
        <v>8</v>
      </c>
      <c r="U54" s="149">
        <f t="shared" si="68"/>
        <v>124</v>
      </c>
      <c r="V54" s="108">
        <f t="shared" si="68"/>
        <v>16</v>
      </c>
      <c r="W54" s="130">
        <f t="shared" si="68"/>
        <v>140</v>
      </c>
      <c r="X54" s="207">
        <f t="shared" si="68"/>
        <v>107</v>
      </c>
      <c r="Y54" s="168">
        <f t="shared" si="68"/>
        <v>16</v>
      </c>
      <c r="Z54" s="180">
        <f t="shared" si="68"/>
        <v>123</v>
      </c>
      <c r="AA54" s="167">
        <f t="shared" si="68"/>
        <v>19</v>
      </c>
      <c r="AB54" s="168">
        <f t="shared" si="68"/>
        <v>3</v>
      </c>
      <c r="AC54" s="180">
        <f t="shared" si="68"/>
        <v>22</v>
      </c>
      <c r="AD54" s="189">
        <f t="shared" si="68"/>
        <v>126</v>
      </c>
      <c r="AE54" s="169">
        <f t="shared" si="68"/>
        <v>19</v>
      </c>
      <c r="AF54" s="170">
        <f t="shared" si="68"/>
        <v>145</v>
      </c>
      <c r="AG54" s="167">
        <f t="shared" si="68"/>
        <v>120</v>
      </c>
      <c r="AH54" s="168">
        <f t="shared" si="68"/>
        <v>17</v>
      </c>
      <c r="AI54" s="180">
        <f t="shared" ref="AI54:BN54" si="69">AI9+AI13+AI16+AI32+AI35+AI38+AI41</f>
        <v>137</v>
      </c>
      <c r="AJ54" s="167">
        <f t="shared" si="69"/>
        <v>6</v>
      </c>
      <c r="AK54" s="168">
        <f t="shared" si="69"/>
        <v>5</v>
      </c>
      <c r="AL54" s="180">
        <f t="shared" si="69"/>
        <v>11</v>
      </c>
      <c r="AM54" s="167">
        <f t="shared" si="69"/>
        <v>2</v>
      </c>
      <c r="AN54" s="168">
        <f t="shared" si="69"/>
        <v>6</v>
      </c>
      <c r="AO54" s="180">
        <f t="shared" si="69"/>
        <v>8</v>
      </c>
      <c r="AP54" s="189">
        <f t="shared" si="69"/>
        <v>124</v>
      </c>
      <c r="AQ54" s="169">
        <f t="shared" si="69"/>
        <v>16</v>
      </c>
      <c r="AR54" s="208">
        <f t="shared" si="69"/>
        <v>140</v>
      </c>
      <c r="AS54" s="207">
        <f t="shared" si="69"/>
        <v>0</v>
      </c>
      <c r="AT54" s="168">
        <f t="shared" si="69"/>
        <v>0</v>
      </c>
      <c r="AU54" s="180">
        <f t="shared" si="69"/>
        <v>0</v>
      </c>
      <c r="AV54" s="167">
        <f t="shared" si="69"/>
        <v>0</v>
      </c>
      <c r="AW54" s="168">
        <f t="shared" si="69"/>
        <v>0</v>
      </c>
      <c r="AX54" s="180">
        <f t="shared" si="69"/>
        <v>0</v>
      </c>
      <c r="AY54" s="189">
        <f t="shared" si="69"/>
        <v>0</v>
      </c>
      <c r="AZ54" s="169">
        <f t="shared" si="69"/>
        <v>0</v>
      </c>
      <c r="BA54" s="170">
        <f t="shared" si="69"/>
        <v>0</v>
      </c>
      <c r="BB54" s="167">
        <f t="shared" si="69"/>
        <v>0</v>
      </c>
      <c r="BC54" s="168">
        <f t="shared" si="69"/>
        <v>0</v>
      </c>
      <c r="BD54" s="180">
        <f t="shared" si="69"/>
        <v>0</v>
      </c>
      <c r="BE54" s="167">
        <f t="shared" si="69"/>
        <v>0</v>
      </c>
      <c r="BF54" s="168">
        <f t="shared" si="69"/>
        <v>0</v>
      </c>
      <c r="BG54" s="180">
        <f t="shared" si="69"/>
        <v>0</v>
      </c>
      <c r="BH54" s="167">
        <f t="shared" si="69"/>
        <v>0</v>
      </c>
      <c r="BI54" s="168">
        <f t="shared" si="69"/>
        <v>0</v>
      </c>
      <c r="BJ54" s="180">
        <f t="shared" si="69"/>
        <v>0</v>
      </c>
      <c r="BK54" s="189">
        <f t="shared" si="69"/>
        <v>0</v>
      </c>
      <c r="BL54" s="169">
        <f t="shared" si="69"/>
        <v>0</v>
      </c>
      <c r="BM54" s="208">
        <f t="shared" si="69"/>
        <v>0</v>
      </c>
      <c r="BN54" s="207">
        <f t="shared" si="69"/>
        <v>0</v>
      </c>
      <c r="BO54" s="168">
        <f t="shared" ref="BO54:CH54" si="70">BO9+BO13+BO16+BO32+BO35+BO38+BO41</f>
        <v>0</v>
      </c>
      <c r="BP54" s="180">
        <f t="shared" si="70"/>
        <v>0</v>
      </c>
      <c r="BQ54" s="167">
        <f t="shared" si="70"/>
        <v>0</v>
      </c>
      <c r="BR54" s="168">
        <f t="shared" si="70"/>
        <v>0</v>
      </c>
      <c r="BS54" s="180">
        <f t="shared" si="70"/>
        <v>0</v>
      </c>
      <c r="BT54" s="189">
        <f t="shared" si="70"/>
        <v>0</v>
      </c>
      <c r="BU54" s="169">
        <f t="shared" si="70"/>
        <v>0</v>
      </c>
      <c r="BV54" s="170">
        <f t="shared" si="70"/>
        <v>0</v>
      </c>
      <c r="BW54" s="167">
        <f t="shared" si="70"/>
        <v>0</v>
      </c>
      <c r="BX54" s="168">
        <f t="shared" si="70"/>
        <v>0</v>
      </c>
      <c r="BY54" s="180">
        <f t="shared" si="70"/>
        <v>0</v>
      </c>
      <c r="BZ54" s="167">
        <f t="shared" si="70"/>
        <v>0</v>
      </c>
      <c r="CA54" s="168">
        <f t="shared" si="70"/>
        <v>0</v>
      </c>
      <c r="CB54" s="180">
        <f t="shared" si="70"/>
        <v>0</v>
      </c>
      <c r="CC54" s="167">
        <f t="shared" si="70"/>
        <v>0</v>
      </c>
      <c r="CD54" s="168">
        <f t="shared" si="70"/>
        <v>0</v>
      </c>
      <c r="CE54" s="180">
        <f t="shared" si="70"/>
        <v>0</v>
      </c>
      <c r="CF54" s="189">
        <f t="shared" si="70"/>
        <v>0</v>
      </c>
      <c r="CG54" s="169">
        <f t="shared" si="70"/>
        <v>0</v>
      </c>
      <c r="CH54" s="208">
        <f t="shared" si="70"/>
        <v>0</v>
      </c>
    </row>
    <row r="55" spans="1:86">
      <c r="A55" s="41"/>
      <c r="B55" s="112" t="s">
        <v>5</v>
      </c>
      <c r="C55" s="124"/>
      <c r="D55" s="102">
        <f>D10+D36</f>
        <v>3</v>
      </c>
      <c r="E55" s="103">
        <f>SUM(C55:D55)</f>
        <v>3</v>
      </c>
      <c r="F55" s="136"/>
      <c r="G55" s="102">
        <f>G10+G36</f>
        <v>0</v>
      </c>
      <c r="H55" s="137">
        <f>SUM(F55:G55)</f>
        <v>0</v>
      </c>
      <c r="I55" s="136"/>
      <c r="J55" s="102">
        <f>J10+J36</f>
        <v>3</v>
      </c>
      <c r="K55" s="137">
        <f>SUM(I55:J55)</f>
        <v>3</v>
      </c>
      <c r="L55" s="136"/>
      <c r="M55" s="102">
        <f>M10+M36</f>
        <v>3</v>
      </c>
      <c r="N55" s="137">
        <f>SUM(L55:M55)</f>
        <v>3</v>
      </c>
      <c r="O55" s="136"/>
      <c r="P55" s="102">
        <f>P10+P36</f>
        <v>0</v>
      </c>
      <c r="Q55" s="137">
        <f>SUM(O55:P55)</f>
        <v>0</v>
      </c>
      <c r="R55" s="136"/>
      <c r="S55" s="102">
        <f>S10+S36</f>
        <v>0</v>
      </c>
      <c r="T55" s="137">
        <f>SUM(R55:S55)</f>
        <v>0</v>
      </c>
      <c r="U55" s="136"/>
      <c r="V55" s="102">
        <f>V10+V36</f>
        <v>3</v>
      </c>
      <c r="W55" s="125">
        <f>SUM(U55:V55)</f>
        <v>3</v>
      </c>
      <c r="X55" s="196"/>
      <c r="Y55" s="2">
        <f>Y10+Y36</f>
        <v>3</v>
      </c>
      <c r="Z55" s="173">
        <f>SUM(X55:Y55)</f>
        <v>3</v>
      </c>
      <c r="AA55" s="157"/>
      <c r="AB55" s="2">
        <f>AB10+AB36</f>
        <v>0</v>
      </c>
      <c r="AC55" s="173">
        <f>SUM(AA55:AB55)</f>
        <v>0</v>
      </c>
      <c r="AD55" s="182"/>
      <c r="AE55" s="88">
        <f>AE10+AE36</f>
        <v>3</v>
      </c>
      <c r="AF55" s="158">
        <f>SUM(AD55:AE55)</f>
        <v>3</v>
      </c>
      <c r="AG55" s="157"/>
      <c r="AH55" s="2">
        <f>AH10+AH36</f>
        <v>3</v>
      </c>
      <c r="AI55" s="173">
        <f>SUM(AG55:AH55)</f>
        <v>3</v>
      </c>
      <c r="AJ55" s="157"/>
      <c r="AK55" s="2">
        <f>AK10+AK36</f>
        <v>0</v>
      </c>
      <c r="AL55" s="173">
        <f>SUM(AJ55:AK55)</f>
        <v>0</v>
      </c>
      <c r="AM55" s="157"/>
      <c r="AN55" s="2">
        <f>AN10+AN36</f>
        <v>0</v>
      </c>
      <c r="AO55" s="173">
        <f>SUM(AM55:AN55)</f>
        <v>0</v>
      </c>
      <c r="AP55" s="182"/>
      <c r="AQ55" s="88">
        <f>AQ10+AQ36</f>
        <v>3</v>
      </c>
      <c r="AR55" s="197">
        <f>SUM(AP55:AQ55)</f>
        <v>3</v>
      </c>
      <c r="AS55" s="196"/>
      <c r="AT55" s="2">
        <f>AT10+AT36</f>
        <v>0</v>
      </c>
      <c r="AU55" s="173">
        <f>SUM(AS55:AT55)</f>
        <v>0</v>
      </c>
      <c r="AV55" s="157"/>
      <c r="AW55" s="2">
        <f>AW10+AW36</f>
        <v>0</v>
      </c>
      <c r="AX55" s="173">
        <f>SUM(AV55:AW55)</f>
        <v>0</v>
      </c>
      <c r="AY55" s="182"/>
      <c r="AZ55" s="88">
        <f>AZ10+AZ36</f>
        <v>0</v>
      </c>
      <c r="BA55" s="158">
        <f>SUM(AY55:AZ55)</f>
        <v>0</v>
      </c>
      <c r="BB55" s="157"/>
      <c r="BC55" s="2">
        <f>BC10+BC36</f>
        <v>0</v>
      </c>
      <c r="BD55" s="173">
        <f>SUM(BB55:BC55)</f>
        <v>0</v>
      </c>
      <c r="BE55" s="157"/>
      <c r="BF55" s="2">
        <f>BF10+BF36</f>
        <v>0</v>
      </c>
      <c r="BG55" s="173">
        <f>SUM(BE55:BF55)</f>
        <v>0</v>
      </c>
      <c r="BH55" s="157"/>
      <c r="BI55" s="2">
        <f>BI10+BI36</f>
        <v>0</v>
      </c>
      <c r="BJ55" s="173">
        <f>SUM(BH55:BI55)</f>
        <v>0</v>
      </c>
      <c r="BK55" s="182"/>
      <c r="BL55" s="88">
        <f>BL10+BL36</f>
        <v>0</v>
      </c>
      <c r="BM55" s="197">
        <f>SUM(BK55:BL55)</f>
        <v>0</v>
      </c>
      <c r="BN55" s="196"/>
      <c r="BO55" s="2">
        <f>BO10+BO36</f>
        <v>0</v>
      </c>
      <c r="BP55" s="173">
        <f>SUM(BN55:BO55)</f>
        <v>0</v>
      </c>
      <c r="BQ55" s="157"/>
      <c r="BR55" s="2">
        <f>BR10+BR36</f>
        <v>0</v>
      </c>
      <c r="BS55" s="173">
        <f>SUM(BQ55:BR55)</f>
        <v>0</v>
      </c>
      <c r="BT55" s="182"/>
      <c r="BU55" s="88">
        <f>BU10+BU36</f>
        <v>0</v>
      </c>
      <c r="BV55" s="158">
        <f>SUM(BT55:BU55)</f>
        <v>0</v>
      </c>
      <c r="BW55" s="157"/>
      <c r="BX55" s="2">
        <f>BX10+BX36</f>
        <v>0</v>
      </c>
      <c r="BY55" s="173">
        <f>SUM(BW55:BX55)</f>
        <v>0</v>
      </c>
      <c r="BZ55" s="157"/>
      <c r="CA55" s="2">
        <f>CA10+CA36</f>
        <v>0</v>
      </c>
      <c r="CB55" s="173">
        <f>SUM(BZ55:CA55)</f>
        <v>0</v>
      </c>
      <c r="CC55" s="157"/>
      <c r="CD55" s="2">
        <f>CD10+CD36</f>
        <v>0</v>
      </c>
      <c r="CE55" s="173">
        <f>SUM(CC55:CD55)</f>
        <v>0</v>
      </c>
      <c r="CF55" s="182"/>
      <c r="CG55" s="88">
        <f>CG10+CG36</f>
        <v>0</v>
      </c>
      <c r="CH55" s="197">
        <f>SUM(CF55:CG55)</f>
        <v>0</v>
      </c>
    </row>
    <row r="56" spans="1:86">
      <c r="A56" s="41"/>
      <c r="B56" s="112" t="s">
        <v>6</v>
      </c>
      <c r="C56" s="124"/>
      <c r="D56" s="102">
        <f>D11+D14+D18+D21+D24+D27+D30+D33+D39+D43+D46+D49+D52</f>
        <v>6</v>
      </c>
      <c r="E56" s="103">
        <f>SUM(C56:D56)</f>
        <v>6</v>
      </c>
      <c r="F56" s="136"/>
      <c r="G56" s="102">
        <f>G11+G14+G18+G21+G24+G27+G30+G33+G39+G43+G46+G49+G52</f>
        <v>1</v>
      </c>
      <c r="H56" s="137">
        <f>SUM(F56:G56)</f>
        <v>1</v>
      </c>
      <c r="I56" s="136"/>
      <c r="J56" s="102">
        <f>J11+J14+J18+J21+J24+J27+J30+J33+J39+J43+J46+J49+J52</f>
        <v>7</v>
      </c>
      <c r="K56" s="137">
        <f>SUM(I56:J56)</f>
        <v>7</v>
      </c>
      <c r="L56" s="136"/>
      <c r="M56" s="102">
        <f>M11+M14+M18+M21+M24+M27+M30+M33+M39+M43+M46+M49+M52</f>
        <v>7</v>
      </c>
      <c r="N56" s="137">
        <f>SUM(L56:M56)</f>
        <v>7</v>
      </c>
      <c r="O56" s="136"/>
      <c r="P56" s="102">
        <f>P11+P14+P18+P21+P24+P27+P30+P33+P39+P43+P46+P49+P52</f>
        <v>0</v>
      </c>
      <c r="Q56" s="137">
        <f>SUM(O56:P56)</f>
        <v>0</v>
      </c>
      <c r="R56" s="136"/>
      <c r="S56" s="102">
        <f>S11+S14+S18+S21+S24+S27+S30+S33+S39+S43+S46+S49+S52</f>
        <v>0</v>
      </c>
      <c r="T56" s="137">
        <f>SUM(R56:S56)</f>
        <v>0</v>
      </c>
      <c r="U56" s="136"/>
      <c r="V56" s="102">
        <f>V11+V14+V18+V21+V24+V27+V30+V33+V39+V43+V46+V49+V52</f>
        <v>7</v>
      </c>
      <c r="W56" s="125">
        <f>SUM(U56:V56)</f>
        <v>7</v>
      </c>
      <c r="X56" s="196"/>
      <c r="Y56" s="2">
        <f>Y11+Y14+Y18+Y21+Y24+Y27+Y30+Y33+Y39+Y43+Y46+Y49+Y52</f>
        <v>6</v>
      </c>
      <c r="Z56" s="173">
        <f>SUM(X56:Y56)</f>
        <v>6</v>
      </c>
      <c r="AA56" s="157"/>
      <c r="AB56" s="2">
        <f>AB11+AB14+AB18+AB21+AB24+AB27+AB30+AB33+AB39+AB43+AB46+AB49+AB52</f>
        <v>1</v>
      </c>
      <c r="AC56" s="173">
        <f>SUM(AA56:AB56)</f>
        <v>1</v>
      </c>
      <c r="AD56" s="182"/>
      <c r="AE56" s="88">
        <f>AE11+AE14+AE18+AE21+AE24+AE27+AE30+AE33+AE39+AE43+AE46+AE49+AE52</f>
        <v>7</v>
      </c>
      <c r="AF56" s="158">
        <f>SUM(AD56:AE56)</f>
        <v>7</v>
      </c>
      <c r="AG56" s="157"/>
      <c r="AH56" s="2">
        <f>AH11+AH14+AH18+AH21+AH24+AH27+AH30+AH33+AH39+AH43+AH46+AH49+AH52</f>
        <v>7</v>
      </c>
      <c r="AI56" s="173">
        <f>SUM(AG56:AH56)</f>
        <v>7</v>
      </c>
      <c r="AJ56" s="157"/>
      <c r="AK56" s="2">
        <f>AK11+AK14+AK18+AK21+AK24+AK27+AK30+AK33+AK39+AK43+AK46+AK49+AK52</f>
        <v>0</v>
      </c>
      <c r="AL56" s="173">
        <f>SUM(AJ56:AK56)</f>
        <v>0</v>
      </c>
      <c r="AM56" s="157"/>
      <c r="AN56" s="2">
        <f>AN11+AN14+AN18+AN21+AN24+AN27+AN30+AN33+AN39+AN43+AN46+AN49+AN52</f>
        <v>0</v>
      </c>
      <c r="AO56" s="173">
        <f>SUM(AM56:AN56)</f>
        <v>0</v>
      </c>
      <c r="AP56" s="182"/>
      <c r="AQ56" s="88">
        <f>AQ11+AQ14+AQ18+AQ21+AQ24+AQ27+AQ30+AQ33+AQ39+AQ43+AQ46+AQ49+AQ52</f>
        <v>7</v>
      </c>
      <c r="AR56" s="197">
        <f>SUM(AP56:AQ56)</f>
        <v>7</v>
      </c>
      <c r="AS56" s="196"/>
      <c r="AT56" s="2">
        <f>AT11+AT14+AT18+AT21+AT24+AT27+AT30+AT33+AT39+AT43+AT46+AT49+AT52</f>
        <v>0</v>
      </c>
      <c r="AU56" s="173">
        <f>SUM(AS56:AT56)</f>
        <v>0</v>
      </c>
      <c r="AV56" s="157"/>
      <c r="AW56" s="2">
        <f>AW11+AW14+AW18+AW21+AW24+AW27+AW30+AW33+AW39+AW43+AW46+AW49+AW52</f>
        <v>0</v>
      </c>
      <c r="AX56" s="173">
        <f>SUM(AV56:AW56)</f>
        <v>0</v>
      </c>
      <c r="AY56" s="182"/>
      <c r="AZ56" s="88">
        <f>AZ11+AZ14+AZ18+AZ21+AZ24+AZ27+AZ30+AZ33+AZ39+AZ43+AZ46+AZ49+AZ52</f>
        <v>0</v>
      </c>
      <c r="BA56" s="158">
        <f>SUM(AY56:AZ56)</f>
        <v>0</v>
      </c>
      <c r="BB56" s="157"/>
      <c r="BC56" s="2">
        <f>BC11+BC14+BC18+BC21+BC24+BC27+BC30+BC33+BC39+BC43+BC46+BC49+BC52</f>
        <v>0</v>
      </c>
      <c r="BD56" s="173">
        <f>SUM(BB56:BC56)</f>
        <v>0</v>
      </c>
      <c r="BE56" s="157"/>
      <c r="BF56" s="2">
        <f>BF11+BF14+BF18+BF21+BF24+BF27+BF30+BF33+BF39+BF43+BF46+BF49+BF52</f>
        <v>0</v>
      </c>
      <c r="BG56" s="173">
        <f>SUM(BE56:BF56)</f>
        <v>0</v>
      </c>
      <c r="BH56" s="157"/>
      <c r="BI56" s="2">
        <f>BI11+BI14+BI18+BI21+BI24+BI27+BI30+BI33+BI39+BI43+BI46+BI49+BI52</f>
        <v>0</v>
      </c>
      <c r="BJ56" s="173">
        <f>SUM(BH56:BI56)</f>
        <v>0</v>
      </c>
      <c r="BK56" s="182"/>
      <c r="BL56" s="88">
        <f>BL11+BL14+BL18+BL21+BL24+BL27+BL30+BL33+BL39+BL43+BL46+BL49+BL52</f>
        <v>0</v>
      </c>
      <c r="BM56" s="197">
        <f>SUM(BK56:BL56)</f>
        <v>0</v>
      </c>
      <c r="BN56" s="196"/>
      <c r="BO56" s="2">
        <f>BO11+BO14+BO18+BO21+BO24+BO27+BO30+BO33+BO39+BO43+BO46+BO49+BO52</f>
        <v>0</v>
      </c>
      <c r="BP56" s="173">
        <f>SUM(BN56:BO56)</f>
        <v>0</v>
      </c>
      <c r="BQ56" s="157"/>
      <c r="BR56" s="2">
        <f>BR11+BR14+BR18+BR21+BR24+BR27+BR30+BR33+BR39+BR43+BR46+BR49+BR52</f>
        <v>0</v>
      </c>
      <c r="BS56" s="173">
        <f>SUM(BQ56:BR56)</f>
        <v>0</v>
      </c>
      <c r="BT56" s="182"/>
      <c r="BU56" s="88">
        <f>BU11+BU14+BU18+BU21+BU24+BU27+BU30+BU33+BU39+BU43+BU46+BU49+BU52</f>
        <v>0</v>
      </c>
      <c r="BV56" s="158">
        <f>SUM(BT56:BU56)</f>
        <v>0</v>
      </c>
      <c r="BW56" s="157"/>
      <c r="BX56" s="2">
        <f>BX11+BX14+BX18+BX21+BX24+BX27+BX30+BX33+BX39+BX43+BX46+BX49+BX52</f>
        <v>0</v>
      </c>
      <c r="BY56" s="173">
        <f>SUM(BW56:BX56)</f>
        <v>0</v>
      </c>
      <c r="BZ56" s="157"/>
      <c r="CA56" s="2">
        <f>CA11+CA14+CA18+CA21+CA24+CA27+CA30+CA33+CA39+CA43+CA46+CA49+CA52</f>
        <v>0</v>
      </c>
      <c r="CB56" s="173">
        <f>SUM(BZ56:CA56)</f>
        <v>0</v>
      </c>
      <c r="CC56" s="157"/>
      <c r="CD56" s="2">
        <f>CD11+CD14+CD18+CD21+CD24+CD27+CD30+CD33+CD39+CD43+CD46+CD49+CD52</f>
        <v>0</v>
      </c>
      <c r="CE56" s="173">
        <f>SUM(CC56:CD56)</f>
        <v>0</v>
      </c>
      <c r="CF56" s="182"/>
      <c r="CG56" s="88">
        <f>CG11+CG14+CG18+CG21+CG24+CG27+CG30+CG33+CG39+CG43+CG46+CG49+CG52</f>
        <v>0</v>
      </c>
      <c r="CH56" s="197">
        <f>SUM(CF56:CG56)</f>
        <v>0</v>
      </c>
    </row>
    <row r="57" spans="1:86" ht="15.75" thickBot="1">
      <c r="A57" s="41"/>
      <c r="B57" s="112" t="s">
        <v>7</v>
      </c>
      <c r="C57" s="128">
        <f>C12+C15+C19+C22+C25+C28+C31+C34+C37+C40+C44+C47+C50+C53</f>
        <v>107</v>
      </c>
      <c r="D57" s="104">
        <f>D12+D15+D19+D22+D25+D28+D31+D34+D37+D40+D44+D47+D50+D53</f>
        <v>7</v>
      </c>
      <c r="E57" s="105">
        <f>SUM(C57:D57)</f>
        <v>114</v>
      </c>
      <c r="F57" s="148">
        <f>F12+F15+F19+F22+F25+F28+F31+F34+F37+F40+F44+F47+F50+F53</f>
        <v>19</v>
      </c>
      <c r="G57" s="104">
        <f>G12+G15+G19+G22+G25+G28+G31+G34+G37+G40+G44+G47+G50+G53</f>
        <v>2</v>
      </c>
      <c r="H57" s="140">
        <f>SUM(F57:G57)</f>
        <v>21</v>
      </c>
      <c r="I57" s="148">
        <f>I12+I15+I19+I22+I25+I28+I31+I34+I37+I40+I44+I47+I50+I53</f>
        <v>126</v>
      </c>
      <c r="J57" s="104">
        <f>J12+J15+J19+J22+J25+J28+J31+J34+J37+J40+J44+J47+J50+J53</f>
        <v>9</v>
      </c>
      <c r="K57" s="140">
        <f>SUM(I57:J57)</f>
        <v>135</v>
      </c>
      <c r="L57" s="148">
        <f>L12+L15+L19+L22+L25+L28+L31+L34+L37+L40+L44+L47+L50+L53</f>
        <v>120</v>
      </c>
      <c r="M57" s="104">
        <f>M12+M15+M19+M22+M25+M28+M31+M34+M37+M40+M44+M47+M50+M53</f>
        <v>7</v>
      </c>
      <c r="N57" s="140">
        <f>SUM(L57:M57)</f>
        <v>127</v>
      </c>
      <c r="O57" s="148">
        <f>O12+O15+O19+O22+O25+O28+O31+O34+O37+O40+O44+O47+O50+O53</f>
        <v>6</v>
      </c>
      <c r="P57" s="104">
        <f>P12+P15+P19+P22+P25+P28+P31+P34+P37+P40+P44+P47+P50+P53</f>
        <v>5</v>
      </c>
      <c r="Q57" s="140">
        <f>SUM(O57:P57)</f>
        <v>11</v>
      </c>
      <c r="R57" s="148">
        <f>R12+R15+R19+R22+R25+R28+R31+R34+R37+R40+R44+R47+R50+R53</f>
        <v>2</v>
      </c>
      <c r="S57" s="104">
        <f>S12+S15+S19+S22+S25+S28+S31+S34+S37+S40+S44+S47+S50+S53</f>
        <v>6</v>
      </c>
      <c r="T57" s="140">
        <f>SUM(R57:S57)</f>
        <v>8</v>
      </c>
      <c r="U57" s="148">
        <f>U12+U15+U19+U22+U25+U28+U31+U34+U37+U40+U44+U47+U50+U53</f>
        <v>124</v>
      </c>
      <c r="V57" s="104">
        <f>V12+V15+V19+V22+V25+V28+V31+V34+V37+V40+V44+V47+V50+V53</f>
        <v>6</v>
      </c>
      <c r="W57" s="127">
        <f>SUM(U57:V57)</f>
        <v>130</v>
      </c>
      <c r="X57" s="209">
        <f>X12+X15+X19+X22+X25+X28+X31+X34+X37+X40+X44+X47+X50+X53</f>
        <v>107</v>
      </c>
      <c r="Y57" s="36">
        <f>Y12+Y15+Y19+Y22+Y25+Y28+Y31+Y34+Y37+Y40+Y44+Y47+Y50+Y53</f>
        <v>7</v>
      </c>
      <c r="Z57" s="174">
        <f>SUM(X57:Y57)</f>
        <v>114</v>
      </c>
      <c r="AA57" s="171">
        <f>AA12+AA15+AA19+AA22+AA25+AA28+AA31+AA34+AA37+AA40+AA44+AA47+AA50+AA53</f>
        <v>19</v>
      </c>
      <c r="AB57" s="36">
        <f>AB12+AB15+AB19+AB22+AB25+AB28+AB31+AB34+AB37+AB40+AB44+AB47+AB50+AB53</f>
        <v>2</v>
      </c>
      <c r="AC57" s="174">
        <f>SUM(AA57:AB57)</f>
        <v>21</v>
      </c>
      <c r="AD57" s="138">
        <f>AD12+AD15+AD19+AD22+AD25+AD28+AD31+AD34+AD37+AD40+AD44+AD47+AD50+AD53</f>
        <v>126</v>
      </c>
      <c r="AE57" s="89">
        <f>AE12+AE15+AE19+AE22+AE25+AE28+AE31+AE34+AE37+AE40+AE44+AE47+AE50+AE53</f>
        <v>9</v>
      </c>
      <c r="AF57" s="160">
        <f>SUM(AD57:AE57)</f>
        <v>135</v>
      </c>
      <c r="AG57" s="171">
        <f>AG12+AG15+AG19+AG22+AG25+AG28+AG31+AG34+AG37+AG40+AG44+AG47+AG50+AG53</f>
        <v>120</v>
      </c>
      <c r="AH57" s="36">
        <f>AH12+AH15+AH19+AH22+AH25+AH28+AH31+AH34+AH37+AH40+AH44+AH47+AH50+AH53</f>
        <v>7</v>
      </c>
      <c r="AI57" s="174">
        <f>SUM(AG57:AH57)</f>
        <v>127</v>
      </c>
      <c r="AJ57" s="171">
        <f>AJ12+AJ15+AJ19+AJ22+AJ25+AJ28+AJ31+AJ34+AJ37+AJ40+AJ44+AJ47+AJ50+AJ53</f>
        <v>6</v>
      </c>
      <c r="AK57" s="36">
        <f>AK12+AK15+AK19+AK22+AK25+AK28+AK31+AK34+AK37+AK40+AK44+AK47+AK50+AK53</f>
        <v>5</v>
      </c>
      <c r="AL57" s="174">
        <f>SUM(AJ57:AK57)</f>
        <v>11</v>
      </c>
      <c r="AM57" s="171">
        <f>AM12+AM15+AM19+AM22+AM25+AM28+AM31+AM34+AM37+AM40+AM44+AM47+AM50+AM53</f>
        <v>2</v>
      </c>
      <c r="AN57" s="36">
        <f>AN12+AN15+AN19+AN22+AN25+AN28+AN31+AN34+AN37+AN40+AN44+AN47+AN50+AN53</f>
        <v>6</v>
      </c>
      <c r="AO57" s="174">
        <f>SUM(AM57:AN57)</f>
        <v>8</v>
      </c>
      <c r="AP57" s="138">
        <f>AP12+AP15+AP19+AP22+AP25+AP28+AP31+AP34+AP37+AP40+AP44+AP47+AP50+AP53</f>
        <v>124</v>
      </c>
      <c r="AQ57" s="89">
        <f>AQ12+AQ15+AQ19+AQ22+AQ25+AQ28+AQ31+AQ34+AQ37+AQ40+AQ44+AQ47+AQ50+AQ53</f>
        <v>6</v>
      </c>
      <c r="AR57" s="199">
        <f>SUM(AP57:AQ57)</f>
        <v>130</v>
      </c>
      <c r="AS57" s="209">
        <f>AS12+AS15+AS19+AS22+AS25+AS28+AS31+AS34+AS37+AS40+AS44+AS47+AS50+AS53</f>
        <v>0</v>
      </c>
      <c r="AT57" s="36">
        <f>AT12+AT15+AT19+AT22+AT25+AT28+AT31+AT34+AT37+AT40+AT44+AT47+AT50+AT53</f>
        <v>0</v>
      </c>
      <c r="AU57" s="174">
        <f>SUM(AS57:AT57)</f>
        <v>0</v>
      </c>
      <c r="AV57" s="171">
        <f>AV12+AV15+AV19+AV22+AV25+AV28+AV31+AV34+AV37+AV40+AV44+AV47+AV50+AV53</f>
        <v>0</v>
      </c>
      <c r="AW57" s="36">
        <f>AW12+AW15+AW19+AW22+AW25+AW28+AW31+AW34+AW37+AW40+AW44+AW47+AW50+AW53</f>
        <v>0</v>
      </c>
      <c r="AX57" s="174">
        <f>SUM(AV57:AW57)</f>
        <v>0</v>
      </c>
      <c r="AY57" s="138">
        <f>AY12+AY15+AY19+AY22+AY25+AY28+AY31+AY34+AY37+AY40+AY44+AY47+AY50+AY53</f>
        <v>0</v>
      </c>
      <c r="AZ57" s="89">
        <f>AZ12+AZ15+AZ19+AZ22+AZ25+AZ28+AZ31+AZ34+AZ37+AZ40+AZ44+AZ47+AZ50+AZ53</f>
        <v>0</v>
      </c>
      <c r="BA57" s="160">
        <f>SUM(AY57:AZ57)</f>
        <v>0</v>
      </c>
      <c r="BB57" s="171">
        <f>BB12+BB15+BB19+BB22+BB25+BB28+BB31+BB34+BB37+BB40+BB44+BB47+BB50+BB53</f>
        <v>0</v>
      </c>
      <c r="BC57" s="36">
        <f>BC12+BC15+BC19+BC22+BC25+BC28+BC31+BC34+BC37+BC40+BC44+BC47+BC50+BC53</f>
        <v>0</v>
      </c>
      <c r="BD57" s="174">
        <f>SUM(BB57:BC57)</f>
        <v>0</v>
      </c>
      <c r="BE57" s="171">
        <f>BE12+BE15+BE19+BE22+BE25+BE28+BE31+BE34+BE37+BE40+BE44+BE47+BE50+BE53</f>
        <v>0</v>
      </c>
      <c r="BF57" s="36">
        <f>BF12+BF15+BF19+BF22+BF25+BF28+BF31+BF34+BF37+BF40+BF44+BF47+BF50+BF53</f>
        <v>0</v>
      </c>
      <c r="BG57" s="174">
        <f>SUM(BE57:BF57)</f>
        <v>0</v>
      </c>
      <c r="BH57" s="171">
        <f>BH12+BH15+BH19+BH22+BH25+BH28+BH31+BH34+BH37+BH40+BH44+BH47+BH50+BH53</f>
        <v>0</v>
      </c>
      <c r="BI57" s="36">
        <f>BI12+BI15+BI19+BI22+BI25+BI28+BI31+BI34+BI37+BI40+BI44+BI47+BI50+BI53</f>
        <v>0</v>
      </c>
      <c r="BJ57" s="174">
        <f>SUM(BH57:BI57)</f>
        <v>0</v>
      </c>
      <c r="BK57" s="138">
        <f>BK12+BK15+BK19+BK22+BK25+BK28+BK31+BK34+BK37+BK40+BK44+BK47+BK50+BK53</f>
        <v>0</v>
      </c>
      <c r="BL57" s="89">
        <f>BL12+BL15+BL19+BL22+BL25+BL28+BL31+BL34+BL37+BL40+BL44+BL47+BL50+BL53</f>
        <v>0</v>
      </c>
      <c r="BM57" s="199">
        <f>SUM(BK57:BL57)</f>
        <v>0</v>
      </c>
      <c r="BN57" s="209">
        <f>BN12+BN15+BN19+BN22+BN25+BN28+BN31+BN34+BN37+BN40+BN44+BN47+BN50+BN53</f>
        <v>0</v>
      </c>
      <c r="BO57" s="36">
        <f>BO12+BO15+BO19+BO22+BO25+BO28+BO31+BO34+BO37+BO40+BO44+BO47+BO50+BO53</f>
        <v>0</v>
      </c>
      <c r="BP57" s="174">
        <f>SUM(BN57:BO57)</f>
        <v>0</v>
      </c>
      <c r="BQ57" s="171">
        <f>BQ12+BQ15+BQ19+BQ22+BQ25+BQ28+BQ31+BQ34+BQ37+BQ40+BQ44+BQ47+BQ50+BQ53</f>
        <v>0</v>
      </c>
      <c r="BR57" s="36">
        <f>BR12+BR15+BR19+BR22+BR25+BR28+BR31+BR34+BR37+BR40+BR44+BR47+BR50+BR53</f>
        <v>0</v>
      </c>
      <c r="BS57" s="174">
        <f>SUM(BQ57:BR57)</f>
        <v>0</v>
      </c>
      <c r="BT57" s="138">
        <f>BT12+BT15+BT19+BT22+BT25+BT28+BT31+BT34+BT37+BT40+BT44+BT47+BT50+BT53</f>
        <v>0</v>
      </c>
      <c r="BU57" s="89">
        <f>BU12+BU15+BU19+BU22+BU25+BU28+BU31+BU34+BU37+BU40+BU44+BU47+BU50+BU53</f>
        <v>0</v>
      </c>
      <c r="BV57" s="160">
        <f>SUM(BT57:BU57)</f>
        <v>0</v>
      </c>
      <c r="BW57" s="171">
        <f>BW12+BW15+BW19+BW22+BW25+BW28+BW31+BW34+BW37+BW40+BW44+BW47+BW50+BW53</f>
        <v>0</v>
      </c>
      <c r="BX57" s="36">
        <f>BX12+BX15+BX19+BX22+BX25+BX28+BX31+BX34+BX37+BX40+BX44+BX47+BX50+BX53</f>
        <v>0</v>
      </c>
      <c r="BY57" s="174">
        <f>SUM(BW57:BX57)</f>
        <v>0</v>
      </c>
      <c r="BZ57" s="171">
        <f>BZ12+BZ15+BZ19+BZ22+BZ25+BZ28+BZ31+BZ34+BZ37+BZ40+BZ44+BZ47+BZ50+BZ53</f>
        <v>0</v>
      </c>
      <c r="CA57" s="36">
        <f>CA12+CA15+CA19+CA22+CA25+CA28+CA31+CA34+CA37+CA40+CA44+CA47+CA50+CA53</f>
        <v>0</v>
      </c>
      <c r="CB57" s="174">
        <f>SUM(BZ57:CA57)</f>
        <v>0</v>
      </c>
      <c r="CC57" s="171">
        <f>CC12+CC15+CC19+CC22+CC25+CC28+CC31+CC34+CC37+CC40+CC44+CC47+CC50+CC53</f>
        <v>0</v>
      </c>
      <c r="CD57" s="36">
        <f>CD12+CD15+CD19+CD22+CD25+CD28+CD31+CD34+CD37+CD40+CD44+CD47+CD50+CD53</f>
        <v>0</v>
      </c>
      <c r="CE57" s="174">
        <f>SUM(CC57:CD57)</f>
        <v>0</v>
      </c>
      <c r="CF57" s="138">
        <f>CF12+CF15+CF19+CF22+CF25+CF28+CF31+CF34+CF37+CF40+CF44+CF47+CF50+CF53</f>
        <v>0</v>
      </c>
      <c r="CG57" s="89">
        <f>CG12+CG15+CG19+CG22+CG25+CG28+CG31+CG34+CG37+CG40+CG44+CG47+CG50+CG53</f>
        <v>0</v>
      </c>
      <c r="CH57" s="199">
        <f>SUM(CF57:CG57)</f>
        <v>0</v>
      </c>
    </row>
  </sheetData>
  <sheetProtection password="F25C" sheet="1" formatColumns="0" formatRows="0"/>
  <mergeCells count="131"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</mergeCells>
  <pageMargins left="0.70866141732283472" right="0.70866141732283472" top="0.35433070866141736" bottom="0.35433070866141736" header="0.31496062992125984" footer="0.31496062992125984"/>
  <pageSetup paperSize="9" scale="48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U54"/>
  <sheetViews>
    <sheetView view="pageBreakPreview" topLeftCell="C37" zoomScale="70" zoomScaleNormal="85" zoomScaleSheetLayoutView="70" workbookViewId="0">
      <selection activeCell="R38" sqref="R38"/>
    </sheetView>
  </sheetViews>
  <sheetFormatPr defaultColWidth="9.140625" defaultRowHeight="1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0" width="16.7109375" style="14" customWidth="1"/>
    <col min="11" max="11" width="23.5703125" style="14" bestFit="1" customWidth="1"/>
    <col min="12" max="12" width="28.140625" style="14" hidden="1" customWidth="1"/>
    <col min="13" max="13" width="15.42578125" style="14" bestFit="1" customWidth="1"/>
    <col min="14" max="14" width="16.7109375" style="14" customWidth="1"/>
    <col min="15" max="15" width="14.42578125" style="14" customWidth="1"/>
    <col min="16" max="16" width="16.7109375" style="14" customWidth="1"/>
    <col min="17" max="17" width="14.42578125" style="14" customWidth="1"/>
    <col min="18" max="18" width="16.7109375" style="14" customWidth="1"/>
    <col min="19" max="16384" width="9.140625" style="14"/>
  </cols>
  <sheetData>
    <row r="2" spans="1:21" ht="15.75">
      <c r="A2" s="353" t="s">
        <v>73</v>
      </c>
      <c r="B2" s="353"/>
      <c r="C2" s="367" t="str">
        <f>+'Т1 - број запослених'!C2:L2</f>
        <v>Општина Кучево</v>
      </c>
      <c r="D2" s="367"/>
      <c r="E2" s="367"/>
      <c r="F2" s="367"/>
      <c r="G2" s="367"/>
      <c r="H2" s="367"/>
      <c r="I2" s="245"/>
      <c r="J2" s="245"/>
      <c r="K2" s="245"/>
      <c r="L2" s="245"/>
      <c r="M2" s="94"/>
      <c r="N2" s="94"/>
      <c r="O2" s="94"/>
      <c r="P2" s="94"/>
      <c r="Q2" s="94"/>
      <c r="R2" s="94"/>
    </row>
    <row r="3" spans="1:21">
      <c r="D3" s="370" t="s">
        <v>129</v>
      </c>
      <c r="E3" s="370"/>
      <c r="F3" s="370"/>
      <c r="G3" s="370"/>
      <c r="H3" s="370"/>
      <c r="I3" s="371"/>
      <c r="J3" s="371"/>
      <c r="K3" s="371"/>
      <c r="L3" s="371"/>
      <c r="M3" s="370"/>
      <c r="N3" s="370"/>
      <c r="O3" s="370"/>
      <c r="P3" s="370"/>
    </row>
    <row r="4" spans="1:21" ht="55.5" customHeight="1">
      <c r="B4" s="221" t="s">
        <v>13</v>
      </c>
      <c r="C4" s="368" t="s">
        <v>130</v>
      </c>
      <c r="D4" s="369"/>
      <c r="E4" s="369"/>
      <c r="F4" s="369"/>
      <c r="G4" s="369"/>
      <c r="H4" s="369"/>
      <c r="I4" s="373" t="s">
        <v>138</v>
      </c>
      <c r="J4" s="369"/>
      <c r="K4" s="374"/>
      <c r="L4" s="244"/>
      <c r="M4" s="369" t="s">
        <v>113</v>
      </c>
      <c r="N4" s="369"/>
      <c r="O4" s="369"/>
      <c r="P4" s="369"/>
      <c r="Q4" s="369"/>
      <c r="R4" s="372"/>
    </row>
    <row r="5" spans="1:21" ht="95.25" customHeight="1">
      <c r="A5" s="249" t="s">
        <v>70</v>
      </c>
      <c r="B5" s="92" t="s">
        <v>0</v>
      </c>
      <c r="C5" s="101" t="s">
        <v>131</v>
      </c>
      <c r="D5" s="99" t="s">
        <v>83</v>
      </c>
      <c r="E5" s="101" t="s">
        <v>132</v>
      </c>
      <c r="F5" s="99" t="s">
        <v>84</v>
      </c>
      <c r="G5" s="211" t="s">
        <v>133</v>
      </c>
      <c r="H5" s="99" t="s">
        <v>85</v>
      </c>
      <c r="I5" s="268" t="s">
        <v>101</v>
      </c>
      <c r="J5" s="248" t="s">
        <v>102</v>
      </c>
      <c r="K5" s="269" t="s">
        <v>103</v>
      </c>
      <c r="L5" s="291" t="s">
        <v>139</v>
      </c>
      <c r="M5" s="261" t="s">
        <v>114</v>
      </c>
      <c r="N5" s="100" t="s">
        <v>86</v>
      </c>
      <c r="O5" s="211" t="s">
        <v>115</v>
      </c>
      <c r="P5" s="100" t="s">
        <v>87</v>
      </c>
      <c r="Q5" s="211" t="s">
        <v>116</v>
      </c>
      <c r="R5" s="100" t="s">
        <v>88</v>
      </c>
    </row>
    <row r="6" spans="1:21">
      <c r="A6" s="343">
        <v>1</v>
      </c>
      <c r="B6" s="311">
        <v>2</v>
      </c>
      <c r="C6" s="311">
        <v>3</v>
      </c>
      <c r="D6" s="311">
        <v>4</v>
      </c>
      <c r="E6" s="311">
        <v>5</v>
      </c>
      <c r="F6" s="311">
        <v>6</v>
      </c>
      <c r="G6" s="335">
        <v>7</v>
      </c>
      <c r="H6" s="344">
        <v>8</v>
      </c>
      <c r="I6" s="375">
        <v>9</v>
      </c>
      <c r="J6" s="311">
        <v>10</v>
      </c>
      <c r="K6" s="377">
        <v>11</v>
      </c>
      <c r="L6" s="292"/>
      <c r="M6" s="365">
        <v>12</v>
      </c>
      <c r="N6" s="311">
        <v>13</v>
      </c>
      <c r="O6" s="335">
        <v>14</v>
      </c>
      <c r="P6" s="311">
        <v>15</v>
      </c>
      <c r="Q6" s="335">
        <v>16</v>
      </c>
      <c r="R6" s="311">
        <v>17</v>
      </c>
    </row>
    <row r="7" spans="1:21">
      <c r="A7" s="343"/>
      <c r="B7" s="312"/>
      <c r="C7" s="312"/>
      <c r="D7" s="312"/>
      <c r="E7" s="312"/>
      <c r="F7" s="312"/>
      <c r="G7" s="363"/>
      <c r="H7" s="345"/>
      <c r="I7" s="376"/>
      <c r="J7" s="312"/>
      <c r="K7" s="378"/>
      <c r="L7" s="293"/>
      <c r="M7" s="366"/>
      <c r="N7" s="312"/>
      <c r="O7" s="363"/>
      <c r="P7" s="312"/>
      <c r="Q7" s="363"/>
      <c r="R7" s="312"/>
    </row>
    <row r="8" spans="1:21" ht="29.25">
      <c r="A8" s="359">
        <v>1</v>
      </c>
      <c r="B8" s="33" t="s">
        <v>98</v>
      </c>
      <c r="C8" s="233">
        <f>SUM(C9:C11)</f>
        <v>74</v>
      </c>
      <c r="D8" s="227">
        <v>83763000</v>
      </c>
      <c r="E8" s="234">
        <f>SUM(E9:E11)</f>
        <v>0</v>
      </c>
      <c r="F8" s="227"/>
      <c r="G8" s="234">
        <f>SUM(G9:G11)</f>
        <v>0</v>
      </c>
      <c r="H8" s="251"/>
      <c r="I8" s="270">
        <v>7010073.0099999998</v>
      </c>
      <c r="J8" s="227"/>
      <c r="K8" s="271"/>
      <c r="L8" s="294">
        <f>I8*1.1*11+I8</f>
        <v>91831956.431000009</v>
      </c>
      <c r="M8" s="262">
        <f>SUM(M9:M11)</f>
        <v>69</v>
      </c>
      <c r="N8" s="227">
        <v>91783000</v>
      </c>
      <c r="O8" s="233">
        <f>SUM(O9:O11)</f>
        <v>0</v>
      </c>
      <c r="P8" s="227"/>
      <c r="Q8" s="233">
        <f>SUM(Q9:Q11)</f>
        <v>0</v>
      </c>
      <c r="R8" s="227"/>
    </row>
    <row r="9" spans="1:21">
      <c r="A9" s="359"/>
      <c r="B9" s="34" t="s">
        <v>5</v>
      </c>
      <c r="C9" s="213">
        <f>+'Т1 - број запослених'!AF10</f>
        <v>3</v>
      </c>
      <c r="D9" s="3"/>
      <c r="E9" s="213">
        <f>+'Т1 - број запослених'!BA10</f>
        <v>0</v>
      </c>
      <c r="F9" s="3"/>
      <c r="G9" s="213">
        <f>+'Т1 - број запослених'!BV10</f>
        <v>0</v>
      </c>
      <c r="H9" s="252"/>
      <c r="I9" s="157"/>
      <c r="J9" s="3"/>
      <c r="K9" s="272"/>
      <c r="L9" s="294">
        <f t="shared" ref="L9:L49" si="0">I9*1.1*11+I9</f>
        <v>0</v>
      </c>
      <c r="M9" s="263">
        <f>+'Т1 - број запослених'!AR10</f>
        <v>3</v>
      </c>
      <c r="N9" s="3"/>
      <c r="O9" s="213">
        <f>+'Т1 - број запослених'!BM10</f>
        <v>0</v>
      </c>
      <c r="P9" s="3"/>
      <c r="Q9" s="213">
        <f>+'Т1 - број запослених'!CH10</f>
        <v>0</v>
      </c>
      <c r="R9" s="3"/>
    </row>
    <row r="10" spans="1:21">
      <c r="A10" s="359"/>
      <c r="B10" s="34" t="s">
        <v>6</v>
      </c>
      <c r="C10" s="213">
        <f>+'Т1 - број запослених'!AF11</f>
        <v>3</v>
      </c>
      <c r="D10" s="3"/>
      <c r="E10" s="213">
        <f>+'Т1 - број запослених'!BA11</f>
        <v>0</v>
      </c>
      <c r="F10" s="3"/>
      <c r="G10" s="213">
        <f>+'Т1 - број запослених'!BV11</f>
        <v>0</v>
      </c>
      <c r="H10" s="252"/>
      <c r="I10" s="157"/>
      <c r="J10" s="3"/>
      <c r="K10" s="272"/>
      <c r="L10" s="294">
        <f t="shared" si="0"/>
        <v>0</v>
      </c>
      <c r="M10" s="263">
        <f>+'Т1 - број запослених'!AR11</f>
        <v>3</v>
      </c>
      <c r="N10" s="3"/>
      <c r="O10" s="213">
        <f>+'Т1 - број запослених'!BM11</f>
        <v>0</v>
      </c>
      <c r="P10" s="3"/>
      <c r="Q10" s="213">
        <f>+'Т1 - број запослених'!CH11</f>
        <v>0</v>
      </c>
      <c r="R10" s="3"/>
    </row>
    <row r="11" spans="1:21">
      <c r="A11" s="359"/>
      <c r="B11" s="34" t="s">
        <v>7</v>
      </c>
      <c r="C11" s="213">
        <f>+'Т1 - број запослених'!AF12</f>
        <v>68</v>
      </c>
      <c r="D11" s="3"/>
      <c r="E11" s="213">
        <f>+'Т1 - број запослених'!BA12</f>
        <v>0</v>
      </c>
      <c r="F11" s="3"/>
      <c r="G11" s="213">
        <f>+'Т1 - број запослених'!BV12</f>
        <v>0</v>
      </c>
      <c r="H11" s="252"/>
      <c r="I11" s="157"/>
      <c r="J11" s="3"/>
      <c r="K11" s="272"/>
      <c r="L11" s="294">
        <f t="shared" si="0"/>
        <v>0</v>
      </c>
      <c r="M11" s="263">
        <f>+'Т1 - број запослених'!AR12</f>
        <v>63</v>
      </c>
      <c r="N11" s="3"/>
      <c r="O11" s="213">
        <f>+'Т1 - број запослених'!BM12</f>
        <v>0</v>
      </c>
      <c r="P11" s="3"/>
      <c r="Q11" s="213">
        <f>+'Т1 - број запослених'!CH12</f>
        <v>0</v>
      </c>
      <c r="R11" s="3"/>
    </row>
    <row r="12" spans="1:21" ht="18" customHeight="1">
      <c r="A12" s="359">
        <v>2</v>
      </c>
      <c r="B12" s="33" t="s">
        <v>8</v>
      </c>
      <c r="C12" s="212">
        <f>C13+C14</f>
        <v>13</v>
      </c>
      <c r="D12" s="87">
        <v>14920000</v>
      </c>
      <c r="E12" s="212">
        <f>E13+E14</f>
        <v>0</v>
      </c>
      <c r="F12" s="87"/>
      <c r="G12" s="212">
        <f>G14</f>
        <v>0</v>
      </c>
      <c r="H12" s="253"/>
      <c r="I12" s="273">
        <v>1197901.81</v>
      </c>
      <c r="J12" s="87"/>
      <c r="K12" s="274"/>
      <c r="L12" s="294">
        <f t="shared" si="0"/>
        <v>15692513.711000003</v>
      </c>
      <c r="M12" s="264">
        <f>M13+M14</f>
        <v>13</v>
      </c>
      <c r="N12" s="87">
        <v>16795000</v>
      </c>
      <c r="O12" s="212">
        <f>O13+O14</f>
        <v>0</v>
      </c>
      <c r="P12" s="87"/>
      <c r="Q12" s="212">
        <f>Q13+Q14</f>
        <v>0</v>
      </c>
      <c r="R12" s="87"/>
    </row>
    <row r="13" spans="1:21">
      <c r="A13" s="359"/>
      <c r="B13" s="34" t="s">
        <v>6</v>
      </c>
      <c r="C13" s="213">
        <f>+'Т1 - број запослених'!AF14</f>
        <v>2</v>
      </c>
      <c r="D13" s="3"/>
      <c r="E13" s="213">
        <f>+'Т1 - број запослених'!BA14</f>
        <v>0</v>
      </c>
      <c r="F13" s="3"/>
      <c r="G13" s="213">
        <f>+'Т1 - број запослених'!BV14</f>
        <v>0</v>
      </c>
      <c r="H13" s="252"/>
      <c r="I13" s="157"/>
      <c r="J13" s="3"/>
      <c r="K13" s="272"/>
      <c r="L13" s="294">
        <f t="shared" si="0"/>
        <v>0</v>
      </c>
      <c r="M13" s="263">
        <f>+'Т1 - број запослених'!AR14</f>
        <v>2</v>
      </c>
      <c r="N13" s="3"/>
      <c r="O13" s="213">
        <f>+'Т1 - број запослених'!BM14</f>
        <v>0</v>
      </c>
      <c r="P13" s="3"/>
      <c r="Q13" s="213">
        <f>+'Т1 - број запослених'!CH14</f>
        <v>0</v>
      </c>
      <c r="R13" s="3"/>
    </row>
    <row r="14" spans="1:21">
      <c r="A14" s="359"/>
      <c r="B14" s="34" t="s">
        <v>7</v>
      </c>
      <c r="C14" s="213">
        <f>+'Т1 - број запослених'!AF15</f>
        <v>11</v>
      </c>
      <c r="D14" s="3"/>
      <c r="E14" s="213">
        <f>+'Т1 - број запослених'!BA15</f>
        <v>0</v>
      </c>
      <c r="F14" s="3"/>
      <c r="G14" s="213">
        <f>+'Т1 - број запослених'!BV15</f>
        <v>0</v>
      </c>
      <c r="H14" s="252"/>
      <c r="I14" s="157"/>
      <c r="J14" s="3"/>
      <c r="K14" s="272"/>
      <c r="L14" s="294">
        <f t="shared" si="0"/>
        <v>0</v>
      </c>
      <c r="M14" s="263">
        <f>+'Т1 - број запослених'!AR15</f>
        <v>11</v>
      </c>
      <c r="N14" s="3"/>
      <c r="O14" s="213">
        <f>+'Т1 - број запослених'!BM15</f>
        <v>0</v>
      </c>
      <c r="P14" s="3"/>
      <c r="Q14" s="213">
        <f>+'Т1 - број запослених'!CH15</f>
        <v>0</v>
      </c>
      <c r="R14" s="3"/>
    </row>
    <row r="15" spans="1:21" ht="57.75">
      <c r="A15" s="359">
        <v>3</v>
      </c>
      <c r="B15" s="8" t="s">
        <v>50</v>
      </c>
      <c r="C15" s="212">
        <f t="shared" ref="C15:J15" si="1">C16+C19+C22+C25+C28</f>
        <v>9</v>
      </c>
      <c r="D15" s="9">
        <f t="shared" si="1"/>
        <v>10560000</v>
      </c>
      <c r="E15" s="212">
        <f t="shared" si="1"/>
        <v>0</v>
      </c>
      <c r="F15" s="9">
        <f t="shared" si="1"/>
        <v>0</v>
      </c>
      <c r="G15" s="212">
        <f t="shared" si="1"/>
        <v>0</v>
      </c>
      <c r="H15" s="254">
        <f t="shared" si="1"/>
        <v>0</v>
      </c>
      <c r="I15" s="275">
        <f>I16+I19+I22+I25+I28</f>
        <v>924237.9</v>
      </c>
      <c r="J15" s="9">
        <f t="shared" si="1"/>
        <v>0</v>
      </c>
      <c r="K15" s="276">
        <f>K16+K19+K22+K25+K28</f>
        <v>0</v>
      </c>
      <c r="L15" s="294">
        <f t="shared" si="0"/>
        <v>12107516.49</v>
      </c>
      <c r="M15" s="254">
        <f t="shared" ref="M15:R15" si="2">M16+M19+M22+M25+M28</f>
        <v>9</v>
      </c>
      <c r="N15" s="9">
        <f t="shared" si="2"/>
        <v>12090000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>
      <c r="A16" s="359"/>
      <c r="B16" s="79" t="s">
        <v>140</v>
      </c>
      <c r="C16" s="213">
        <f>C17+C18</f>
        <v>9</v>
      </c>
      <c r="D16" s="78">
        <v>10560000</v>
      </c>
      <c r="E16" s="213">
        <f>E17+E18</f>
        <v>0</v>
      </c>
      <c r="F16" s="78"/>
      <c r="G16" s="213">
        <f>G17+G18</f>
        <v>0</v>
      </c>
      <c r="H16" s="255"/>
      <c r="I16" s="277">
        <v>924237.9</v>
      </c>
      <c r="J16" s="78"/>
      <c r="K16" s="278"/>
      <c r="L16" s="294">
        <f t="shared" si="0"/>
        <v>12107516.49</v>
      </c>
      <c r="M16" s="263">
        <f>M17+M18</f>
        <v>9</v>
      </c>
      <c r="N16" s="78">
        <v>12090000</v>
      </c>
      <c r="O16" s="213">
        <f>O17+O18</f>
        <v>0</v>
      </c>
      <c r="P16" s="78"/>
      <c r="Q16" s="213">
        <f>Q17+Q18</f>
        <v>0</v>
      </c>
      <c r="R16" s="78"/>
      <c r="U16" s="15"/>
    </row>
    <row r="17" spans="1:21">
      <c r="A17" s="359"/>
      <c r="B17" s="34" t="s">
        <v>6</v>
      </c>
      <c r="C17" s="213">
        <f>+'Т1 - број запослених'!AF18</f>
        <v>1</v>
      </c>
      <c r="D17" s="3"/>
      <c r="E17" s="213">
        <f>+'Т1 - број запослених'!BA18</f>
        <v>0</v>
      </c>
      <c r="F17" s="3"/>
      <c r="G17" s="213">
        <f>+'Т1 - број запослених'!BV18</f>
        <v>0</v>
      </c>
      <c r="H17" s="252"/>
      <c r="I17" s="157"/>
      <c r="J17" s="3"/>
      <c r="K17" s="272"/>
      <c r="L17" s="294">
        <f t="shared" si="0"/>
        <v>0</v>
      </c>
      <c r="M17" s="263">
        <f>+'Т1 - број запослених'!AR18</f>
        <v>1</v>
      </c>
      <c r="N17" s="3"/>
      <c r="O17" s="213">
        <f>+'Т1 - број запослених'!BM18</f>
        <v>0</v>
      </c>
      <c r="P17" s="3"/>
      <c r="Q17" s="213">
        <f>+'Т1 - број запослених'!CH18</f>
        <v>0</v>
      </c>
      <c r="R17" s="3"/>
    </row>
    <row r="18" spans="1:21" ht="15.75" thickBot="1">
      <c r="A18" s="359"/>
      <c r="B18" s="35" t="s">
        <v>7</v>
      </c>
      <c r="C18" s="213">
        <f>+'Т1 - број запослених'!AF19</f>
        <v>8</v>
      </c>
      <c r="D18" s="3"/>
      <c r="E18" s="213">
        <f>+'Т1 - број запослених'!BA19</f>
        <v>0</v>
      </c>
      <c r="F18" s="3"/>
      <c r="G18" s="213">
        <f>+'Т1 - број запослених'!BV19</f>
        <v>0</v>
      </c>
      <c r="H18" s="252"/>
      <c r="I18" s="157"/>
      <c r="J18" s="3"/>
      <c r="K18" s="272"/>
      <c r="L18" s="294">
        <f t="shared" si="0"/>
        <v>0</v>
      </c>
      <c r="M18" s="263">
        <f>+'Т1 - број запослених'!AR19</f>
        <v>8</v>
      </c>
      <c r="N18" s="3"/>
      <c r="O18" s="213">
        <f>+'Т1 - број запослених'!BM19</f>
        <v>0</v>
      </c>
      <c r="P18" s="3"/>
      <c r="Q18" s="213">
        <f>+'Т1 - број запослених'!CH19</f>
        <v>0</v>
      </c>
      <c r="R18" s="3"/>
    </row>
    <row r="19" spans="1:21">
      <c r="A19" s="359"/>
      <c r="B19" s="85" t="s">
        <v>45</v>
      </c>
      <c r="C19" s="214">
        <f>C20+C21</f>
        <v>0</v>
      </c>
      <c r="D19" s="77"/>
      <c r="E19" s="214">
        <f>E20+E21</f>
        <v>0</v>
      </c>
      <c r="F19" s="77"/>
      <c r="G19" s="214">
        <f>G20+G21</f>
        <v>0</v>
      </c>
      <c r="H19" s="256"/>
      <c r="I19" s="279"/>
      <c r="J19" s="246"/>
      <c r="K19" s="280"/>
      <c r="L19" s="294">
        <f t="shared" si="0"/>
        <v>0</v>
      </c>
      <c r="M19" s="265">
        <f>M20+M21</f>
        <v>0</v>
      </c>
      <c r="N19" s="77"/>
      <c r="O19" s="214">
        <f>O20+O21</f>
        <v>0</v>
      </c>
      <c r="P19" s="77"/>
      <c r="Q19" s="214">
        <f>Q20+Q21</f>
        <v>0</v>
      </c>
      <c r="R19" s="77"/>
      <c r="U19" s="15"/>
    </row>
    <row r="20" spans="1:21">
      <c r="A20" s="359"/>
      <c r="B20" s="34" t="s">
        <v>6</v>
      </c>
      <c r="C20" s="213">
        <f>+'Т1 - број запослених'!AF21</f>
        <v>0</v>
      </c>
      <c r="D20" s="3"/>
      <c r="E20" s="213">
        <f>+'Т1 - број запослених'!BA21</f>
        <v>0</v>
      </c>
      <c r="F20" s="3"/>
      <c r="G20" s="213">
        <f>+'Т1 - број запослених'!BV21</f>
        <v>0</v>
      </c>
      <c r="H20" s="252"/>
      <c r="I20" s="157"/>
      <c r="J20" s="3"/>
      <c r="K20" s="272"/>
      <c r="L20" s="294">
        <f t="shared" si="0"/>
        <v>0</v>
      </c>
      <c r="M20" s="263">
        <f>+'Т1 - број запослених'!AR21</f>
        <v>0</v>
      </c>
      <c r="N20" s="3"/>
      <c r="O20" s="213">
        <f>+'Т1 - број запослених'!BM21</f>
        <v>0</v>
      </c>
      <c r="P20" s="3"/>
      <c r="Q20" s="213">
        <f>+'Т1 - број запослених'!CH21</f>
        <v>0</v>
      </c>
      <c r="R20" s="3"/>
    </row>
    <row r="21" spans="1:21" ht="15.75" thickBot="1">
      <c r="A21" s="359"/>
      <c r="B21" s="35" t="s">
        <v>7</v>
      </c>
      <c r="C21" s="213">
        <f>+'Т1 - број запослених'!AF22</f>
        <v>0</v>
      </c>
      <c r="D21" s="3"/>
      <c r="E21" s="213">
        <f>+'Т1 - број запослених'!BA22</f>
        <v>0</v>
      </c>
      <c r="F21" s="3"/>
      <c r="G21" s="213">
        <f>+'Т1 - број запослених'!BV22</f>
        <v>0</v>
      </c>
      <c r="H21" s="252"/>
      <c r="I21" s="157"/>
      <c r="J21" s="3"/>
      <c r="K21" s="272"/>
      <c r="L21" s="294">
        <f t="shared" si="0"/>
        <v>0</v>
      </c>
      <c r="M21" s="263">
        <f>+'Т1 - број запослених'!AR22</f>
        <v>0</v>
      </c>
      <c r="N21" s="3"/>
      <c r="O21" s="213">
        <f>+'Т1 - број запослених'!BM22</f>
        <v>0</v>
      </c>
      <c r="P21" s="3"/>
      <c r="Q21" s="213">
        <f>+'Т1 - број запослених'!CH22</f>
        <v>0</v>
      </c>
      <c r="R21" s="3"/>
    </row>
    <row r="22" spans="1:21">
      <c r="A22" s="359"/>
      <c r="B22" s="85" t="s">
        <v>46</v>
      </c>
      <c r="C22" s="214">
        <f>C23+C24</f>
        <v>0</v>
      </c>
      <c r="D22" s="77"/>
      <c r="E22" s="214">
        <f>E23+E24</f>
        <v>0</v>
      </c>
      <c r="F22" s="77"/>
      <c r="G22" s="213">
        <f>G23+G24</f>
        <v>0</v>
      </c>
      <c r="H22" s="256"/>
      <c r="I22" s="279"/>
      <c r="J22" s="246"/>
      <c r="K22" s="280"/>
      <c r="L22" s="294">
        <f t="shared" si="0"/>
        <v>0</v>
      </c>
      <c r="M22" s="265">
        <f>M23+M24</f>
        <v>0</v>
      </c>
      <c r="N22" s="77"/>
      <c r="O22" s="214">
        <f>O23+O24</f>
        <v>0</v>
      </c>
      <c r="P22" s="77"/>
      <c r="Q22" s="214">
        <f>Q23+Q24</f>
        <v>0</v>
      </c>
      <c r="R22" s="77"/>
      <c r="U22" s="15"/>
    </row>
    <row r="23" spans="1:21">
      <c r="A23" s="359"/>
      <c r="B23" s="34" t="s">
        <v>6</v>
      </c>
      <c r="C23" s="213">
        <f>+'Т1 - број запослених'!AF24</f>
        <v>0</v>
      </c>
      <c r="D23" s="3"/>
      <c r="E23" s="213">
        <f>+'Т1 - број запослених'!BA24</f>
        <v>0</v>
      </c>
      <c r="F23" s="3"/>
      <c r="G23" s="213">
        <f>+'Т1 - број запослених'!BV24</f>
        <v>0</v>
      </c>
      <c r="H23" s="252"/>
      <c r="I23" s="157"/>
      <c r="J23" s="3"/>
      <c r="K23" s="272"/>
      <c r="L23" s="294">
        <f t="shared" si="0"/>
        <v>0</v>
      </c>
      <c r="M23" s="263">
        <f>+'Т1 - број запослених'!AR24</f>
        <v>0</v>
      </c>
      <c r="N23" s="3"/>
      <c r="O23" s="213">
        <f>+'Т1 - број запослених'!BM24</f>
        <v>0</v>
      </c>
      <c r="P23" s="3"/>
      <c r="Q23" s="213">
        <f>+'Т1 - број запослених'!CH24</f>
        <v>0</v>
      </c>
      <c r="R23" s="3"/>
    </row>
    <row r="24" spans="1:21" ht="15.75" thickBot="1">
      <c r="A24" s="359"/>
      <c r="B24" s="35" t="s">
        <v>7</v>
      </c>
      <c r="C24" s="213">
        <f>+'Т1 - број запослених'!AF25</f>
        <v>0</v>
      </c>
      <c r="D24" s="3"/>
      <c r="E24" s="213">
        <f>+'Т1 - број запослених'!BA25</f>
        <v>0</v>
      </c>
      <c r="F24" s="3"/>
      <c r="G24" s="213">
        <f>+'Т1 - број запослених'!BV25</f>
        <v>0</v>
      </c>
      <c r="H24" s="252"/>
      <c r="I24" s="157"/>
      <c r="J24" s="3"/>
      <c r="K24" s="272"/>
      <c r="L24" s="294">
        <f t="shared" si="0"/>
        <v>0</v>
      </c>
      <c r="M24" s="263">
        <f>+'Т1 - број запослених'!AR25</f>
        <v>0</v>
      </c>
      <c r="N24" s="3"/>
      <c r="O24" s="213">
        <f>+'Т1 - број запослених'!BM25</f>
        <v>0</v>
      </c>
      <c r="P24" s="3"/>
      <c r="Q24" s="213">
        <f>+'Т1 - број запослених'!CH25</f>
        <v>0</v>
      </c>
      <c r="R24" s="3"/>
    </row>
    <row r="25" spans="1:21">
      <c r="A25" s="359"/>
      <c r="B25" s="85" t="s">
        <v>47</v>
      </c>
      <c r="C25" s="214">
        <f>C26+C27</f>
        <v>0</v>
      </c>
      <c r="D25" s="77"/>
      <c r="E25" s="214">
        <f>E26+E27</f>
        <v>0</v>
      </c>
      <c r="F25" s="77"/>
      <c r="G25" s="214">
        <f>G26+G27</f>
        <v>0</v>
      </c>
      <c r="H25" s="256"/>
      <c r="I25" s="279"/>
      <c r="J25" s="246"/>
      <c r="K25" s="280"/>
      <c r="L25" s="294">
        <f t="shared" si="0"/>
        <v>0</v>
      </c>
      <c r="M25" s="265">
        <f>M26+M27</f>
        <v>0</v>
      </c>
      <c r="N25" s="77"/>
      <c r="O25" s="214">
        <f>O26+O27</f>
        <v>0</v>
      </c>
      <c r="P25" s="77"/>
      <c r="Q25" s="214">
        <f>Q26+Q27</f>
        <v>0</v>
      </c>
      <c r="R25" s="77"/>
      <c r="U25" s="15"/>
    </row>
    <row r="26" spans="1:21">
      <c r="A26" s="359"/>
      <c r="B26" s="34" t="s">
        <v>6</v>
      </c>
      <c r="C26" s="213">
        <f>+'Т1 - број запослених'!AF27</f>
        <v>0</v>
      </c>
      <c r="D26" s="3"/>
      <c r="E26" s="213">
        <f>+'Т1 - број запослених'!BA27</f>
        <v>0</v>
      </c>
      <c r="F26" s="3"/>
      <c r="G26" s="213">
        <f>+'Т1 - број запослених'!BV27</f>
        <v>0</v>
      </c>
      <c r="H26" s="252"/>
      <c r="I26" s="157"/>
      <c r="J26" s="3"/>
      <c r="K26" s="272"/>
      <c r="L26" s="294">
        <f t="shared" si="0"/>
        <v>0</v>
      </c>
      <c r="M26" s="263">
        <f>+'Т1 - број запослених'!AR27</f>
        <v>0</v>
      </c>
      <c r="N26" s="3"/>
      <c r="O26" s="213">
        <f>+'Т1 - број запослених'!BM27</f>
        <v>0</v>
      </c>
      <c r="P26" s="3"/>
      <c r="Q26" s="213">
        <f>+'Т1 - број запослених'!CH27</f>
        <v>0</v>
      </c>
      <c r="R26" s="3"/>
    </row>
    <row r="27" spans="1:21" ht="15.75" thickBot="1">
      <c r="A27" s="359"/>
      <c r="B27" s="35" t="s">
        <v>7</v>
      </c>
      <c r="C27" s="213">
        <f>+'Т1 - број запослених'!AF28</f>
        <v>0</v>
      </c>
      <c r="D27" s="3"/>
      <c r="E27" s="213">
        <f>+'Т1 - број запослених'!BA28</f>
        <v>0</v>
      </c>
      <c r="F27" s="3"/>
      <c r="G27" s="213">
        <f>+'Т1 - број запослених'!BV28</f>
        <v>0</v>
      </c>
      <c r="H27" s="252"/>
      <c r="I27" s="157"/>
      <c r="J27" s="3"/>
      <c r="K27" s="272"/>
      <c r="L27" s="294">
        <f t="shared" si="0"/>
        <v>0</v>
      </c>
      <c r="M27" s="263">
        <f>+'Т1 - број запослених'!AR28</f>
        <v>0</v>
      </c>
      <c r="N27" s="3"/>
      <c r="O27" s="213">
        <f>+'Т1 - број запослених'!BM28</f>
        <v>0</v>
      </c>
      <c r="P27" s="3"/>
      <c r="Q27" s="213">
        <f>+'Т1 - број запослених'!CH28</f>
        <v>0</v>
      </c>
      <c r="R27" s="3"/>
    </row>
    <row r="28" spans="1:21">
      <c r="A28" s="359"/>
      <c r="B28" s="85" t="s">
        <v>48</v>
      </c>
      <c r="C28" s="214">
        <f>C29+C30</f>
        <v>0</v>
      </c>
      <c r="D28" s="77"/>
      <c r="E28" s="214">
        <f>E29+E30</f>
        <v>0</v>
      </c>
      <c r="F28" s="77"/>
      <c r="G28" s="214">
        <f>G29+G30</f>
        <v>0</v>
      </c>
      <c r="H28" s="256"/>
      <c r="I28" s="279"/>
      <c r="J28" s="246"/>
      <c r="K28" s="280"/>
      <c r="L28" s="294">
        <f t="shared" si="0"/>
        <v>0</v>
      </c>
      <c r="M28" s="265">
        <f>M29+M30</f>
        <v>0</v>
      </c>
      <c r="N28" s="77"/>
      <c r="O28" s="214">
        <f>O29+O30</f>
        <v>0</v>
      </c>
      <c r="P28" s="77"/>
      <c r="Q28" s="214">
        <f>Q29+Q30</f>
        <v>0</v>
      </c>
      <c r="R28" s="77"/>
      <c r="U28" s="15"/>
    </row>
    <row r="29" spans="1:21">
      <c r="A29" s="359"/>
      <c r="B29" s="34" t="s">
        <v>6</v>
      </c>
      <c r="C29" s="213">
        <f>+'Т1 - број запослених'!AF30</f>
        <v>0</v>
      </c>
      <c r="D29" s="3"/>
      <c r="E29" s="213">
        <f>+'Т1 - број запослених'!BA30</f>
        <v>0</v>
      </c>
      <c r="F29" s="3"/>
      <c r="G29" s="213">
        <f>+'Т1 - број запослених'!BV30</f>
        <v>0</v>
      </c>
      <c r="H29" s="252"/>
      <c r="I29" s="157"/>
      <c r="J29" s="3"/>
      <c r="K29" s="272"/>
      <c r="L29" s="294">
        <f t="shared" si="0"/>
        <v>0</v>
      </c>
      <c r="M29" s="263">
        <f>+'Т1 - број запослених'!AR30</f>
        <v>0</v>
      </c>
      <c r="N29" s="3"/>
      <c r="O29" s="213">
        <f>+'Т1 - број запослених'!BM30</f>
        <v>0</v>
      </c>
      <c r="P29" s="3"/>
      <c r="Q29" s="213">
        <f>+'Т1 - број запослених'!CH30</f>
        <v>0</v>
      </c>
      <c r="R29" s="3"/>
    </row>
    <row r="30" spans="1:21" ht="15.75" thickBot="1">
      <c r="A30" s="359"/>
      <c r="B30" s="35" t="s">
        <v>7</v>
      </c>
      <c r="C30" s="213">
        <f>+'Т1 - број запослених'!AF31</f>
        <v>0</v>
      </c>
      <c r="D30" s="3"/>
      <c r="E30" s="213">
        <f>+'Т1 - број запослених'!BA31</f>
        <v>0</v>
      </c>
      <c r="F30" s="3"/>
      <c r="G30" s="213">
        <f>+'Т1 - број запослених'!BV31</f>
        <v>0</v>
      </c>
      <c r="H30" s="252"/>
      <c r="I30" s="157"/>
      <c r="J30" s="3"/>
      <c r="K30" s="272"/>
      <c r="L30" s="294">
        <f t="shared" si="0"/>
        <v>0</v>
      </c>
      <c r="M30" s="263">
        <f>+'Т1 - број запослених'!AR31</f>
        <v>0</v>
      </c>
      <c r="N30" s="3"/>
      <c r="O30" s="213">
        <f>+'Т1 - број запослених'!BM31</f>
        <v>0</v>
      </c>
      <c r="P30" s="3"/>
      <c r="Q30" s="213">
        <f>+'Т1 - број запослених'!CH31</f>
        <v>0</v>
      </c>
      <c r="R30" s="3"/>
    </row>
    <row r="31" spans="1:21" ht="28.5">
      <c r="A31" s="354">
        <v>4</v>
      </c>
      <c r="B31" s="10" t="s">
        <v>39</v>
      </c>
      <c r="C31" s="215">
        <f>C32+C33</f>
        <v>0</v>
      </c>
      <c r="D31" s="77"/>
      <c r="E31" s="215">
        <f>E32+E33</f>
        <v>0</v>
      </c>
      <c r="F31" s="77"/>
      <c r="G31" s="215">
        <f>G32+G33</f>
        <v>0</v>
      </c>
      <c r="H31" s="256"/>
      <c r="I31" s="279"/>
      <c r="J31" s="246"/>
      <c r="K31" s="280"/>
      <c r="L31" s="294">
        <f t="shared" si="0"/>
        <v>0</v>
      </c>
      <c r="M31" s="266">
        <f>M32+M33</f>
        <v>0</v>
      </c>
      <c r="N31" s="77"/>
      <c r="O31" s="215">
        <f>O32+O33</f>
        <v>0</v>
      </c>
      <c r="P31" s="77"/>
      <c r="Q31" s="215">
        <f>Q32+Q33</f>
        <v>0</v>
      </c>
      <c r="R31" s="77"/>
      <c r="U31" s="15"/>
    </row>
    <row r="32" spans="1:21">
      <c r="A32" s="355"/>
      <c r="B32" s="34" t="s">
        <v>6</v>
      </c>
      <c r="C32" s="213">
        <f>+'Т1 - број запослених'!AF33</f>
        <v>0</v>
      </c>
      <c r="D32" s="3"/>
      <c r="E32" s="213">
        <f>+'Т1 - број запослених'!BA33</f>
        <v>0</v>
      </c>
      <c r="F32" s="3"/>
      <c r="G32" s="213">
        <f>+'Т1 - број запослених'!BV33</f>
        <v>0</v>
      </c>
      <c r="H32" s="252"/>
      <c r="I32" s="157"/>
      <c r="J32" s="3"/>
      <c r="K32" s="272"/>
      <c r="L32" s="294">
        <f t="shared" si="0"/>
        <v>0</v>
      </c>
      <c r="M32" s="263">
        <f>+'Т1 - број запослених'!AR33</f>
        <v>0</v>
      </c>
      <c r="N32" s="3"/>
      <c r="O32" s="213">
        <f>+'Т1 - број запослених'!BM33</f>
        <v>0</v>
      </c>
      <c r="P32" s="3"/>
      <c r="Q32" s="213">
        <f>+'Т1 - број запослених'!CH33</f>
        <v>0</v>
      </c>
      <c r="R32" s="3"/>
    </row>
    <row r="33" spans="1:21">
      <c r="A33" s="356"/>
      <c r="B33" s="34" t="s">
        <v>7</v>
      </c>
      <c r="C33" s="213">
        <f>+'Т1 - број запослених'!AF34</f>
        <v>0</v>
      </c>
      <c r="D33" s="3"/>
      <c r="E33" s="213">
        <f>+'Т1 - број запослених'!BA34</f>
        <v>0</v>
      </c>
      <c r="F33" s="3"/>
      <c r="G33" s="213">
        <f>+'Т1 - број запослених'!BV34</f>
        <v>0</v>
      </c>
      <c r="H33" s="252"/>
      <c r="I33" s="157"/>
      <c r="J33" s="3"/>
      <c r="K33" s="272"/>
      <c r="L33" s="294">
        <f t="shared" si="0"/>
        <v>0</v>
      </c>
      <c r="M33" s="263">
        <f>+'Т1 - број запослених'!AR34</f>
        <v>0</v>
      </c>
      <c r="N33" s="3"/>
      <c r="O33" s="213">
        <f>+'Т1 - број запослених'!BM34</f>
        <v>0</v>
      </c>
      <c r="P33" s="3"/>
      <c r="Q33" s="213">
        <f>+'Т1 - број запослених'!CH34</f>
        <v>0</v>
      </c>
      <c r="R33" s="3"/>
    </row>
    <row r="34" spans="1:21">
      <c r="A34" s="354">
        <v>5</v>
      </c>
      <c r="B34" s="38" t="s">
        <v>1</v>
      </c>
      <c r="C34" s="212">
        <f>C35+C36</f>
        <v>2</v>
      </c>
      <c r="D34" s="77">
        <v>1770000</v>
      </c>
      <c r="E34" s="212">
        <f>E36</f>
        <v>0</v>
      </c>
      <c r="F34" s="77"/>
      <c r="G34" s="212">
        <f>G36</f>
        <v>0</v>
      </c>
      <c r="H34" s="256"/>
      <c r="I34" s="281">
        <v>136567.82999999999</v>
      </c>
      <c r="J34" s="77"/>
      <c r="K34" s="282"/>
      <c r="L34" s="294">
        <f t="shared" si="0"/>
        <v>1789038.5730000003</v>
      </c>
      <c r="M34" s="264">
        <f>M35+M36</f>
        <v>2</v>
      </c>
      <c r="N34" s="77">
        <v>1950000</v>
      </c>
      <c r="O34" s="212">
        <f>O35+O36</f>
        <v>0</v>
      </c>
      <c r="P34" s="77"/>
      <c r="Q34" s="212">
        <f>Q36</f>
        <v>0</v>
      </c>
      <c r="R34" s="77"/>
    </row>
    <row r="35" spans="1:21">
      <c r="A35" s="355"/>
      <c r="B35" s="34" t="s">
        <v>43</v>
      </c>
      <c r="C35" s="213">
        <f>+'Т1 - број запослених'!AF36</f>
        <v>0</v>
      </c>
      <c r="D35" s="3"/>
      <c r="E35" s="213">
        <f>+'Т1 - број запослених'!BA36</f>
        <v>0</v>
      </c>
      <c r="F35" s="3"/>
      <c r="G35" s="213">
        <f>+'Т1 - број запослених'!BV36</f>
        <v>0</v>
      </c>
      <c r="H35" s="252"/>
      <c r="I35" s="157"/>
      <c r="J35" s="3"/>
      <c r="K35" s="272"/>
      <c r="L35" s="294">
        <f t="shared" si="0"/>
        <v>0</v>
      </c>
      <c r="M35" s="263">
        <f>+'Т1 - број запослених'!AR36</f>
        <v>0</v>
      </c>
      <c r="N35" s="3"/>
      <c r="O35" s="213">
        <f>+'Т1 - број запослених'!BM36</f>
        <v>0</v>
      </c>
      <c r="P35" s="3"/>
      <c r="Q35" s="213">
        <f>+'Т1 - број запослених'!CH36</f>
        <v>0</v>
      </c>
      <c r="R35" s="3"/>
    </row>
    <row r="36" spans="1:21">
      <c r="A36" s="356"/>
      <c r="B36" s="34" t="s">
        <v>7</v>
      </c>
      <c r="C36" s="213">
        <f>+'Т1 - број запослених'!AF37</f>
        <v>2</v>
      </c>
      <c r="D36" s="3"/>
      <c r="E36" s="213">
        <f>+'Т1 - број запослених'!BA37</f>
        <v>0</v>
      </c>
      <c r="F36" s="3"/>
      <c r="G36" s="213">
        <f>+'Т1 - број запослених'!BV37</f>
        <v>0</v>
      </c>
      <c r="H36" s="252"/>
      <c r="I36" s="157"/>
      <c r="J36" s="3"/>
      <c r="K36" s="272"/>
      <c r="L36" s="294">
        <f t="shared" si="0"/>
        <v>0</v>
      </c>
      <c r="M36" s="263">
        <f>+'Т1 - број запослених'!AR37</f>
        <v>2</v>
      </c>
      <c r="N36" s="3"/>
      <c r="O36" s="213">
        <f>+'Т1 - број запослених'!BM37</f>
        <v>0</v>
      </c>
      <c r="P36" s="3"/>
      <c r="Q36" s="213">
        <f>+'Т1 - број запослених'!CH37</f>
        <v>0</v>
      </c>
      <c r="R36" s="3"/>
    </row>
    <row r="37" spans="1:21">
      <c r="A37" s="359">
        <v>6</v>
      </c>
      <c r="B37" s="38" t="s">
        <v>11</v>
      </c>
      <c r="C37" s="212">
        <f>SUM(C38:C39)</f>
        <v>47</v>
      </c>
      <c r="D37" s="77">
        <v>48730000</v>
      </c>
      <c r="E37" s="212">
        <f>SUM(E38:E39)</f>
        <v>0</v>
      </c>
      <c r="F37" s="77"/>
      <c r="G37" s="212">
        <f>SUM(G38:G39)</f>
        <v>0</v>
      </c>
      <c r="H37" s="256">
        <v>2294000</v>
      </c>
      <c r="I37" s="281">
        <v>4169836.9</v>
      </c>
      <c r="J37" s="77"/>
      <c r="K37" s="282">
        <v>173465.32</v>
      </c>
      <c r="L37" s="294">
        <f t="shared" si="0"/>
        <v>54624863.389999993</v>
      </c>
      <c r="M37" s="264">
        <f>SUM(M38:M39)</f>
        <v>47</v>
      </c>
      <c r="N37" s="77">
        <v>53382000</v>
      </c>
      <c r="O37" s="212">
        <f>SUM(O38:O39)</f>
        <v>0</v>
      </c>
      <c r="P37" s="77"/>
      <c r="Q37" s="212">
        <f>SUM(Q38:Q39)</f>
        <v>0</v>
      </c>
      <c r="R37" s="77">
        <v>2968000</v>
      </c>
    </row>
    <row r="38" spans="1:21">
      <c r="A38" s="359"/>
      <c r="B38" s="12" t="s">
        <v>10</v>
      </c>
      <c r="C38" s="213">
        <f>+'Т1 - број запослених'!AF39</f>
        <v>1</v>
      </c>
      <c r="D38" s="4"/>
      <c r="E38" s="213">
        <f>+'Т1 - број запослених'!BA39</f>
        <v>0</v>
      </c>
      <c r="F38" s="4"/>
      <c r="G38" s="213">
        <f>+'Т1 - број запослених'!BV39</f>
        <v>0</v>
      </c>
      <c r="H38" s="257"/>
      <c r="I38" s="283"/>
      <c r="J38" s="4"/>
      <c r="K38" s="284"/>
      <c r="L38" s="294">
        <f t="shared" si="0"/>
        <v>0</v>
      </c>
      <c r="M38" s="263">
        <f>+'Т1 - број запослених'!AR39</f>
        <v>1</v>
      </c>
      <c r="N38" s="4"/>
      <c r="O38" s="213">
        <f>+'Т1 - број запослених'!BM39</f>
        <v>0</v>
      </c>
      <c r="P38" s="4"/>
      <c r="Q38" s="213">
        <f>+'Т1 - број запослених'!CH39</f>
        <v>0</v>
      </c>
      <c r="R38" s="4"/>
    </row>
    <row r="39" spans="1:21">
      <c r="A39" s="359"/>
      <c r="B39" s="12" t="s">
        <v>9</v>
      </c>
      <c r="C39" s="213">
        <f>+'Т1 - број запослених'!AF40</f>
        <v>46</v>
      </c>
      <c r="D39" s="4"/>
      <c r="E39" s="213">
        <f>+'Т1 - број запослених'!BA40</f>
        <v>0</v>
      </c>
      <c r="F39" s="4"/>
      <c r="G39" s="213">
        <f>+'Т1 - број запослених'!BV40</f>
        <v>0</v>
      </c>
      <c r="H39" s="257"/>
      <c r="I39" s="283"/>
      <c r="J39" s="4"/>
      <c r="K39" s="284"/>
      <c r="L39" s="294">
        <f t="shared" si="0"/>
        <v>0</v>
      </c>
      <c r="M39" s="263">
        <f>+'Т1 - број запослених'!AR40</f>
        <v>46</v>
      </c>
      <c r="N39" s="4"/>
      <c r="O39" s="213">
        <f>+'Т1 - број запослених'!BM40</f>
        <v>0</v>
      </c>
      <c r="P39" s="4"/>
      <c r="Q39" s="213">
        <f>+'Т1 - број запослених'!CH40</f>
        <v>0</v>
      </c>
      <c r="R39" s="4"/>
    </row>
    <row r="40" spans="1:21" ht="34.5" customHeight="1">
      <c r="A40" s="354">
        <v>7</v>
      </c>
      <c r="B40" s="8" t="s">
        <v>51</v>
      </c>
      <c r="C40" s="212">
        <f>C41+C44+C47</f>
        <v>0</v>
      </c>
      <c r="D40" s="212">
        <f t="shared" ref="D40:R40" si="3">D41+D44+D47</f>
        <v>0</v>
      </c>
      <c r="E40" s="212">
        <f t="shared" si="3"/>
        <v>0</v>
      </c>
      <c r="F40" s="212">
        <f t="shared" si="3"/>
        <v>0</v>
      </c>
      <c r="G40" s="212">
        <f t="shared" si="3"/>
        <v>0</v>
      </c>
      <c r="H40" s="258">
        <f t="shared" si="3"/>
        <v>0</v>
      </c>
      <c r="I40" s="285">
        <f>I41+I44+I47</f>
        <v>0</v>
      </c>
      <c r="J40" s="212">
        <f t="shared" si="3"/>
        <v>0</v>
      </c>
      <c r="K40" s="286">
        <f t="shared" si="3"/>
        <v>0</v>
      </c>
      <c r="L40" s="294">
        <f t="shared" si="0"/>
        <v>0</v>
      </c>
      <c r="M40" s="264">
        <f t="shared" si="3"/>
        <v>0</v>
      </c>
      <c r="N40" s="212">
        <f t="shared" si="3"/>
        <v>0</v>
      </c>
      <c r="O40" s="212">
        <f t="shared" si="3"/>
        <v>0</v>
      </c>
      <c r="P40" s="212">
        <f t="shared" si="3"/>
        <v>0</v>
      </c>
      <c r="Q40" s="212">
        <f t="shared" si="3"/>
        <v>0</v>
      </c>
      <c r="R40" s="212">
        <f t="shared" si="3"/>
        <v>0</v>
      </c>
    </row>
    <row r="41" spans="1:21">
      <c r="A41" s="355"/>
      <c r="B41" s="79" t="s">
        <v>44</v>
      </c>
      <c r="C41" s="213">
        <f>C42+C43</f>
        <v>0</v>
      </c>
      <c r="D41" s="78"/>
      <c r="E41" s="213">
        <f>E42+E43</f>
        <v>0</v>
      </c>
      <c r="F41" s="78"/>
      <c r="G41" s="213">
        <f>G42+G43</f>
        <v>0</v>
      </c>
      <c r="H41" s="255"/>
      <c r="I41" s="277"/>
      <c r="J41" s="78"/>
      <c r="K41" s="278"/>
      <c r="L41" s="294">
        <f t="shared" si="0"/>
        <v>0</v>
      </c>
      <c r="M41" s="263">
        <f>M42+M43</f>
        <v>0</v>
      </c>
      <c r="N41" s="78"/>
      <c r="O41" s="213">
        <f>O42+O43</f>
        <v>0</v>
      </c>
      <c r="P41" s="78"/>
      <c r="Q41" s="213">
        <f>Q42+Q43</f>
        <v>0</v>
      </c>
      <c r="R41" s="78"/>
    </row>
    <row r="42" spans="1:21">
      <c r="A42" s="355"/>
      <c r="B42" s="34" t="s">
        <v>6</v>
      </c>
      <c r="C42" s="213">
        <f>+'Т1 - број запослених'!AF43</f>
        <v>0</v>
      </c>
      <c r="D42" s="3"/>
      <c r="E42" s="213">
        <f>+'Т1 - број запослених'!BA43</f>
        <v>0</v>
      </c>
      <c r="F42" s="3"/>
      <c r="G42" s="213">
        <f>+'Т1 - број запослених'!BV43</f>
        <v>0</v>
      </c>
      <c r="H42" s="252"/>
      <c r="I42" s="157"/>
      <c r="J42" s="3"/>
      <c r="K42" s="272"/>
      <c r="L42" s="294">
        <f t="shared" si="0"/>
        <v>0</v>
      </c>
      <c r="M42" s="263">
        <f>+'Т1 - број запослених'!AR43</f>
        <v>0</v>
      </c>
      <c r="N42" s="3"/>
      <c r="O42" s="213">
        <f>+'Т1 - број запослених'!BM43</f>
        <v>0</v>
      </c>
      <c r="P42" s="3"/>
      <c r="Q42" s="213">
        <f>+'Т1 - број запослених'!CH43</f>
        <v>0</v>
      </c>
      <c r="R42" s="3"/>
    </row>
    <row r="43" spans="1:21" ht="15.75" thickBot="1">
      <c r="A43" s="355"/>
      <c r="B43" s="35" t="s">
        <v>7</v>
      </c>
      <c r="C43" s="213">
        <f>+'Т1 - број запослених'!AF44</f>
        <v>0</v>
      </c>
      <c r="D43" s="3"/>
      <c r="E43" s="213">
        <f>+'Т1 - број запослених'!BA44</f>
        <v>0</v>
      </c>
      <c r="F43" s="3"/>
      <c r="G43" s="213">
        <f>+'Т1 - број запослених'!BV44</f>
        <v>0</v>
      </c>
      <c r="H43" s="252"/>
      <c r="I43" s="157"/>
      <c r="J43" s="3"/>
      <c r="K43" s="272"/>
      <c r="L43" s="294">
        <f t="shared" si="0"/>
        <v>0</v>
      </c>
      <c r="M43" s="263">
        <f>+'Т1 - број запослених'!AR44</f>
        <v>0</v>
      </c>
      <c r="N43" s="3"/>
      <c r="O43" s="213">
        <f>+'Т1 - број запослених'!BM44</f>
        <v>0</v>
      </c>
      <c r="P43" s="3"/>
      <c r="Q43" s="213">
        <f>+'Т1 - број запослених'!CH44</f>
        <v>0</v>
      </c>
      <c r="R43" s="3"/>
    </row>
    <row r="44" spans="1:21">
      <c r="A44" s="355"/>
      <c r="B44" s="85" t="s">
        <v>45</v>
      </c>
      <c r="C44" s="214">
        <f>C45+C46</f>
        <v>0</v>
      </c>
      <c r="D44" s="83"/>
      <c r="E44" s="214">
        <f>E45+E46</f>
        <v>0</v>
      </c>
      <c r="F44" s="83"/>
      <c r="G44" s="214">
        <f>G45+G46</f>
        <v>0</v>
      </c>
      <c r="H44" s="259"/>
      <c r="I44" s="287"/>
      <c r="J44" s="247"/>
      <c r="K44" s="288"/>
      <c r="L44" s="294">
        <f t="shared" si="0"/>
        <v>0</v>
      </c>
      <c r="M44" s="265">
        <f>M45+M46</f>
        <v>0</v>
      </c>
      <c r="N44" s="83"/>
      <c r="O44" s="214">
        <f>O45+O46</f>
        <v>0</v>
      </c>
      <c r="P44" s="83"/>
      <c r="Q44" s="214">
        <f>Q45+Q46</f>
        <v>0</v>
      </c>
      <c r="R44" s="83"/>
    </row>
    <row r="45" spans="1:21">
      <c r="A45" s="355"/>
      <c r="B45" s="34" t="s">
        <v>6</v>
      </c>
      <c r="C45" s="213">
        <f>+'Т1 - број запослених'!AF46</f>
        <v>0</v>
      </c>
      <c r="D45" s="3"/>
      <c r="E45" s="213">
        <f>+'Т1 - број запослених'!BA46</f>
        <v>0</v>
      </c>
      <c r="F45" s="3"/>
      <c r="G45" s="213">
        <f>+'Т1 - број запослених'!BV46</f>
        <v>0</v>
      </c>
      <c r="H45" s="252"/>
      <c r="I45" s="157"/>
      <c r="J45" s="3"/>
      <c r="K45" s="272"/>
      <c r="L45" s="294">
        <f t="shared" si="0"/>
        <v>0</v>
      </c>
      <c r="M45" s="263">
        <f>+'Т1 - број запослених'!AR46</f>
        <v>0</v>
      </c>
      <c r="N45" s="3"/>
      <c r="O45" s="213">
        <f>+'Т1 - број запослених'!BM46</f>
        <v>0</v>
      </c>
      <c r="P45" s="3"/>
      <c r="Q45" s="213">
        <f>+'Т1 - број запослених'!CH46</f>
        <v>0</v>
      </c>
      <c r="R45" s="3"/>
      <c r="U45" s="15"/>
    </row>
    <row r="46" spans="1:21" ht="15.75" thickBot="1">
      <c r="A46" s="355"/>
      <c r="B46" s="35" t="s">
        <v>7</v>
      </c>
      <c r="C46" s="213">
        <f>+'Т1 - број запослених'!AF47</f>
        <v>0</v>
      </c>
      <c r="D46" s="3"/>
      <c r="E46" s="213">
        <f>+'Т1 - број запослених'!BA47</f>
        <v>0</v>
      </c>
      <c r="F46" s="3"/>
      <c r="G46" s="213">
        <f>+'Т1 - број запослених'!BV47</f>
        <v>0</v>
      </c>
      <c r="H46" s="252"/>
      <c r="I46" s="157"/>
      <c r="J46" s="3"/>
      <c r="K46" s="272"/>
      <c r="L46" s="294">
        <f t="shared" si="0"/>
        <v>0</v>
      </c>
      <c r="M46" s="263">
        <f>+'Т1 - број запослених'!AR47</f>
        <v>0</v>
      </c>
      <c r="N46" s="3"/>
      <c r="O46" s="213">
        <f>+'Т1 - број запослених'!BM47</f>
        <v>0</v>
      </c>
      <c r="P46" s="3"/>
      <c r="Q46" s="213">
        <f>+'Т1 - број запослених'!CH47</f>
        <v>0</v>
      </c>
      <c r="R46" s="3"/>
      <c r="U46" s="15"/>
    </row>
    <row r="47" spans="1:21">
      <c r="A47" s="355"/>
      <c r="B47" s="86" t="s">
        <v>46</v>
      </c>
      <c r="C47" s="214">
        <f>C48+C49</f>
        <v>0</v>
      </c>
      <c r="D47" s="77"/>
      <c r="E47" s="214">
        <f>E48+E49</f>
        <v>0</v>
      </c>
      <c r="F47" s="77"/>
      <c r="G47" s="214">
        <f>G48+G49</f>
        <v>0</v>
      </c>
      <c r="H47" s="256"/>
      <c r="I47" s="279"/>
      <c r="J47" s="246"/>
      <c r="K47" s="280"/>
      <c r="L47" s="294">
        <f t="shared" si="0"/>
        <v>0</v>
      </c>
      <c r="M47" s="265">
        <f>M48+M49</f>
        <v>0</v>
      </c>
      <c r="N47" s="77"/>
      <c r="O47" s="214">
        <f>O48+O49</f>
        <v>0</v>
      </c>
      <c r="P47" s="77"/>
      <c r="Q47" s="214">
        <f>Q48+Q49</f>
        <v>0</v>
      </c>
      <c r="R47" s="77"/>
      <c r="U47" s="15"/>
    </row>
    <row r="48" spans="1:21">
      <c r="A48" s="355"/>
      <c r="B48" s="34" t="s">
        <v>6</v>
      </c>
      <c r="C48" s="213">
        <f>+'Т1 - број запослених'!AF49</f>
        <v>0</v>
      </c>
      <c r="D48" s="3"/>
      <c r="E48" s="213">
        <f>+'Т1 - број запослених'!BA49</f>
        <v>0</v>
      </c>
      <c r="F48" s="3"/>
      <c r="G48" s="213">
        <f>+'Т1 - број запослених'!BV49</f>
        <v>0</v>
      </c>
      <c r="H48" s="252"/>
      <c r="I48" s="157"/>
      <c r="J48" s="3"/>
      <c r="K48" s="272"/>
      <c r="L48" s="294">
        <f t="shared" si="0"/>
        <v>0</v>
      </c>
      <c r="M48" s="263">
        <f>+'Т1 - број запослених'!AR49</f>
        <v>0</v>
      </c>
      <c r="N48" s="3"/>
      <c r="O48" s="213">
        <f>+'Т1 - број запослених'!BM49</f>
        <v>0</v>
      </c>
      <c r="P48" s="3"/>
      <c r="Q48" s="213">
        <f>+'Т1 - број запослених'!CH49</f>
        <v>0</v>
      </c>
      <c r="R48" s="3"/>
      <c r="U48" s="15"/>
    </row>
    <row r="49" spans="1:21" ht="15" customHeight="1" thickBot="1">
      <c r="A49" s="355"/>
      <c r="B49" s="35" t="s">
        <v>7</v>
      </c>
      <c r="C49" s="213">
        <f>+'Т1 - број запослених'!AF50</f>
        <v>0</v>
      </c>
      <c r="D49" s="3"/>
      <c r="E49" s="213">
        <f>+'Т1 - број запослених'!BA50</f>
        <v>0</v>
      </c>
      <c r="F49" s="3"/>
      <c r="G49" s="213">
        <f>+'Т1 - број запослених'!BV50</f>
        <v>0</v>
      </c>
      <c r="H49" s="252"/>
      <c r="I49" s="157"/>
      <c r="J49" s="3"/>
      <c r="K49" s="272"/>
      <c r="L49" s="294">
        <f t="shared" si="0"/>
        <v>0</v>
      </c>
      <c r="M49" s="263">
        <f>+'Т1 - број запослених'!AR50</f>
        <v>0</v>
      </c>
      <c r="N49" s="3"/>
      <c r="O49" s="213">
        <f>+'Т1 - број запослених'!BM50</f>
        <v>0</v>
      </c>
      <c r="P49" s="3"/>
      <c r="Q49" s="213">
        <f>+'Т1 - број запослених'!CH50</f>
        <v>0</v>
      </c>
      <c r="R49" s="3"/>
      <c r="U49" s="15"/>
    </row>
    <row r="50" spans="1:21" ht="60">
      <c r="A50" s="39">
        <v>8</v>
      </c>
      <c r="B50" s="93" t="s">
        <v>12</v>
      </c>
      <c r="C50" s="91">
        <f t="shared" ref="C50:K50" si="4">C8+C12+C15+C31+C34+C37+C40</f>
        <v>145</v>
      </c>
      <c r="D50" s="40">
        <f t="shared" si="4"/>
        <v>159743000</v>
      </c>
      <c r="E50" s="216">
        <f t="shared" si="4"/>
        <v>0</v>
      </c>
      <c r="F50" s="40">
        <f t="shared" si="4"/>
        <v>0</v>
      </c>
      <c r="G50" s="216">
        <f t="shared" si="4"/>
        <v>0</v>
      </c>
      <c r="H50" s="260">
        <f t="shared" si="4"/>
        <v>2294000</v>
      </c>
      <c r="I50" s="289">
        <f>I8+I12+I15+I31+I34+I37+I40</f>
        <v>13438617.450000001</v>
      </c>
      <c r="J50" s="40">
        <f t="shared" si="4"/>
        <v>0</v>
      </c>
      <c r="K50" s="290">
        <f t="shared" si="4"/>
        <v>173465.32</v>
      </c>
      <c r="L50" s="294">
        <f>I50*1.1*11+I50</f>
        <v>176045888.595</v>
      </c>
      <c r="M50" s="267">
        <f t="shared" ref="M50:R50" si="5">M8+M12+M15+M31+M34+M37+M40</f>
        <v>140</v>
      </c>
      <c r="N50" s="40">
        <f t="shared" si="5"/>
        <v>176000000</v>
      </c>
      <c r="O50" s="216">
        <f t="shared" si="5"/>
        <v>0</v>
      </c>
      <c r="P50" s="40">
        <f t="shared" si="5"/>
        <v>0</v>
      </c>
      <c r="Q50" s="216">
        <f t="shared" si="5"/>
        <v>0</v>
      </c>
      <c r="R50" s="40">
        <f t="shared" si="5"/>
        <v>2968000</v>
      </c>
    </row>
    <row r="51" spans="1:21">
      <c r="A51" s="41"/>
      <c r="B51" s="34" t="s">
        <v>5</v>
      </c>
      <c r="C51" s="213">
        <f>+'Т1 - број запослених'!AF55</f>
        <v>3</v>
      </c>
      <c r="D51" s="3"/>
      <c r="E51" s="213">
        <f>+'Т1 - број запослених'!BA55</f>
        <v>0</v>
      </c>
      <c r="F51" s="3"/>
      <c r="G51" s="213">
        <f>+'Т1 - број запослених'!BV55</f>
        <v>0</v>
      </c>
      <c r="H51" s="252"/>
      <c r="I51" s="157"/>
      <c r="J51" s="3"/>
      <c r="K51" s="272"/>
      <c r="L51" s="294">
        <f t="shared" ref="L51:L53" si="6">I51*1.07*12</f>
        <v>0</v>
      </c>
      <c r="M51" s="263">
        <f>+'Т1 - број запослених'!AR55</f>
        <v>3</v>
      </c>
      <c r="N51" s="3"/>
      <c r="O51" s="213">
        <f>+'Т1 - број запослених'!BM55</f>
        <v>0</v>
      </c>
      <c r="P51" s="3"/>
      <c r="Q51" s="213">
        <f>+'Т1 - број запослених'!CH55</f>
        <v>0</v>
      </c>
      <c r="R51" s="3"/>
    </row>
    <row r="52" spans="1:21">
      <c r="A52" s="41"/>
      <c r="B52" s="34" t="s">
        <v>6</v>
      </c>
      <c r="C52" s="213">
        <f>+'Т1 - број запослених'!AF56</f>
        <v>7</v>
      </c>
      <c r="D52" s="3"/>
      <c r="E52" s="213">
        <f>+'Т1 - број запослених'!BA56</f>
        <v>0</v>
      </c>
      <c r="F52" s="3"/>
      <c r="G52" s="213">
        <f>+'Т1 - број запослених'!BV56</f>
        <v>0</v>
      </c>
      <c r="H52" s="252"/>
      <c r="I52" s="157"/>
      <c r="J52" s="3"/>
      <c r="K52" s="272"/>
      <c r="L52" s="294">
        <f t="shared" si="6"/>
        <v>0</v>
      </c>
      <c r="M52" s="263">
        <f>+'Т1 - број запослених'!AR56</f>
        <v>7</v>
      </c>
      <c r="N52" s="3"/>
      <c r="O52" s="213">
        <f>+'Т1 - број запослених'!BM56</f>
        <v>0</v>
      </c>
      <c r="P52" s="3"/>
      <c r="Q52" s="213">
        <f>+'Т1 - број запослених'!CH56</f>
        <v>0</v>
      </c>
      <c r="R52" s="3"/>
    </row>
    <row r="53" spans="1:21">
      <c r="A53" s="41"/>
      <c r="B53" s="34" t="s">
        <v>7</v>
      </c>
      <c r="C53" s="213">
        <f>+'Т1 - број запослених'!AF57</f>
        <v>135</v>
      </c>
      <c r="D53" s="3"/>
      <c r="E53" s="213">
        <f>+'Т1 - број запослених'!BA57</f>
        <v>0</v>
      </c>
      <c r="F53" s="250"/>
      <c r="G53" s="213">
        <f>+'Т1 - број запослених'!BV57</f>
        <v>0</v>
      </c>
      <c r="H53" s="252"/>
      <c r="I53" s="157"/>
      <c r="J53" s="3"/>
      <c r="K53" s="272"/>
      <c r="L53" s="294">
        <f t="shared" si="6"/>
        <v>0</v>
      </c>
      <c r="M53" s="263">
        <f>+'Т1 - број запослених'!AR57</f>
        <v>130</v>
      </c>
      <c r="N53" s="3"/>
      <c r="O53" s="213">
        <f>+'Т1 - број запослених'!BM57</f>
        <v>0</v>
      </c>
      <c r="P53" s="3"/>
      <c r="Q53" s="213">
        <f>+'Т1 - број запослених'!CH57</f>
        <v>0</v>
      </c>
      <c r="R53" s="3"/>
    </row>
    <row r="54" spans="1:21">
      <c r="L54" s="294"/>
    </row>
  </sheetData>
  <sheetProtection formatCells="0" formatColumns="0" formatRows="0" insertColumns="0" insertHyperlinks="0" deleteColumns="0"/>
  <mergeCells count="30">
    <mergeCell ref="I4:K4"/>
    <mergeCell ref="I6:I7"/>
    <mergeCell ref="J6:J7"/>
    <mergeCell ref="K6:K7"/>
    <mergeCell ref="A34:A36"/>
    <mergeCell ref="A6:A7"/>
    <mergeCell ref="B6:B7"/>
    <mergeCell ref="C6:C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M6:M7"/>
    <mergeCell ref="N6:N7"/>
    <mergeCell ref="Q6:Q7"/>
    <mergeCell ref="H6:H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colBreaks count="1" manualBreakCount="1">
    <brk id="18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I28"/>
  <sheetViews>
    <sheetView topLeftCell="A7" zoomScale="120" zoomScaleNormal="120" workbookViewId="0">
      <selection activeCell="CL120" sqref="CL120"/>
    </sheetView>
  </sheetViews>
  <sheetFormatPr defaultColWidth="9.140625" defaultRowHeight="1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>
      <c r="A2" s="353" t="s">
        <v>73</v>
      </c>
      <c r="B2" s="353"/>
      <c r="C2" s="380" t="str">
        <f>+'Т1 - број запослених'!C2:L2</f>
        <v>Општина Кучево</v>
      </c>
      <c r="D2" s="380"/>
      <c r="E2" s="380"/>
      <c r="F2" s="380"/>
      <c r="G2" s="7"/>
      <c r="H2" s="7"/>
    </row>
    <row r="4" spans="1:9" ht="43.5" customHeight="1">
      <c r="B4" s="379" t="s">
        <v>117</v>
      </c>
      <c r="C4" s="379"/>
      <c r="D4" s="379"/>
      <c r="E4" s="379"/>
      <c r="F4" s="379"/>
      <c r="G4" s="379"/>
      <c r="H4" s="379"/>
    </row>
    <row r="6" spans="1:9" ht="18.75">
      <c r="B6" s="225" t="s">
        <v>36</v>
      </c>
      <c r="H6" s="31"/>
    </row>
    <row r="7" spans="1:9" ht="93" customHeight="1">
      <c r="A7" s="32" t="s">
        <v>2</v>
      </c>
      <c r="B7" s="32" t="s">
        <v>118</v>
      </c>
      <c r="C7" s="32" t="s">
        <v>52</v>
      </c>
      <c r="D7" s="42" t="s">
        <v>53</v>
      </c>
      <c r="E7" s="42" t="s">
        <v>54</v>
      </c>
      <c r="F7" s="42" t="s">
        <v>55</v>
      </c>
      <c r="G7" s="42" t="s">
        <v>56</v>
      </c>
      <c r="H7" s="42" t="s">
        <v>57</v>
      </c>
      <c r="I7" s="11" t="s">
        <v>119</v>
      </c>
    </row>
    <row r="8" spans="1:9">
      <c r="A8" s="43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4" t="s">
        <v>49</v>
      </c>
    </row>
    <row r="9" spans="1:9">
      <c r="A9" s="42">
        <v>1</v>
      </c>
      <c r="B9" s="80" t="s">
        <v>141</v>
      </c>
      <c r="C9" s="80">
        <v>463</v>
      </c>
      <c r="D9" s="77"/>
      <c r="E9" s="77"/>
      <c r="F9" s="77">
        <v>1</v>
      </c>
      <c r="G9" s="77">
        <v>1728000</v>
      </c>
      <c r="H9" s="218">
        <f>D9+F9</f>
        <v>1</v>
      </c>
      <c r="I9" s="222">
        <f>E9+G9</f>
        <v>1728000</v>
      </c>
    </row>
    <row r="10" spans="1:9">
      <c r="A10" s="42">
        <v>2</v>
      </c>
      <c r="B10" s="80" t="s">
        <v>142</v>
      </c>
      <c r="C10" s="80">
        <v>464</v>
      </c>
      <c r="D10" s="77"/>
      <c r="E10" s="77"/>
      <c r="F10" s="77">
        <v>4</v>
      </c>
      <c r="G10" s="77">
        <v>3500000</v>
      </c>
      <c r="H10" s="218">
        <f t="shared" ref="H10:H27" si="0">D10+F10</f>
        <v>4</v>
      </c>
      <c r="I10" s="222">
        <f t="shared" ref="I10:I27" si="1">E10+G10</f>
        <v>3500000</v>
      </c>
    </row>
    <row r="11" spans="1:9">
      <c r="A11" s="42">
        <v>3</v>
      </c>
      <c r="B11" s="80"/>
      <c r="C11" s="80"/>
      <c r="D11" s="77"/>
      <c r="E11" s="77"/>
      <c r="F11" s="77"/>
      <c r="G11" s="77"/>
      <c r="H11" s="218">
        <f t="shared" si="0"/>
        <v>0</v>
      </c>
      <c r="I11" s="222">
        <f t="shared" si="1"/>
        <v>0</v>
      </c>
    </row>
    <row r="12" spans="1:9">
      <c r="A12" s="42">
        <v>4</v>
      </c>
      <c r="B12" s="80"/>
      <c r="C12" s="80"/>
      <c r="D12" s="77"/>
      <c r="E12" s="77"/>
      <c r="F12" s="77"/>
      <c r="G12" s="77"/>
      <c r="H12" s="218">
        <f t="shared" si="0"/>
        <v>0</v>
      </c>
      <c r="I12" s="222">
        <f t="shared" si="1"/>
        <v>0</v>
      </c>
    </row>
    <row r="13" spans="1:9">
      <c r="A13" s="42">
        <v>5</v>
      </c>
      <c r="B13" s="81"/>
      <c r="C13" s="81"/>
      <c r="D13" s="77"/>
      <c r="E13" s="77"/>
      <c r="F13" s="77"/>
      <c r="G13" s="77"/>
      <c r="H13" s="218">
        <f t="shared" si="0"/>
        <v>0</v>
      </c>
      <c r="I13" s="222">
        <f t="shared" si="1"/>
        <v>0</v>
      </c>
    </row>
    <row r="14" spans="1:9">
      <c r="A14" s="42">
        <v>6</v>
      </c>
      <c r="B14" s="76"/>
      <c r="C14" s="76"/>
      <c r="D14" s="77"/>
      <c r="E14" s="77"/>
      <c r="F14" s="77"/>
      <c r="G14" s="77"/>
      <c r="H14" s="218">
        <f t="shared" si="0"/>
        <v>0</v>
      </c>
      <c r="I14" s="222">
        <f t="shared" si="1"/>
        <v>0</v>
      </c>
    </row>
    <row r="15" spans="1:9">
      <c r="A15" s="42">
        <v>7</v>
      </c>
      <c r="B15" s="76"/>
      <c r="C15" s="76"/>
      <c r="D15" s="77"/>
      <c r="E15" s="77"/>
      <c r="F15" s="77"/>
      <c r="G15" s="77"/>
      <c r="H15" s="218">
        <f t="shared" si="0"/>
        <v>0</v>
      </c>
      <c r="I15" s="222">
        <f t="shared" si="1"/>
        <v>0</v>
      </c>
    </row>
    <row r="16" spans="1:9">
      <c r="A16" s="42">
        <v>8</v>
      </c>
      <c r="B16" s="82"/>
      <c r="C16" s="82"/>
      <c r="D16" s="82"/>
      <c r="E16" s="72"/>
      <c r="F16" s="82"/>
      <c r="G16" s="72"/>
      <c r="H16" s="218">
        <f t="shared" si="0"/>
        <v>0</v>
      </c>
      <c r="I16" s="222">
        <f t="shared" si="1"/>
        <v>0</v>
      </c>
    </row>
    <row r="17" spans="1:9">
      <c r="A17" s="42">
        <v>9</v>
      </c>
      <c r="B17" s="82"/>
      <c r="C17" s="82"/>
      <c r="D17" s="82"/>
      <c r="E17" s="72"/>
      <c r="F17" s="82"/>
      <c r="G17" s="72"/>
      <c r="H17" s="218">
        <f t="shared" si="0"/>
        <v>0</v>
      </c>
      <c r="I17" s="222">
        <f t="shared" si="1"/>
        <v>0</v>
      </c>
    </row>
    <row r="18" spans="1:9">
      <c r="A18" s="42">
        <v>10</v>
      </c>
      <c r="B18" s="82"/>
      <c r="C18" s="82"/>
      <c r="D18" s="82"/>
      <c r="E18" s="72"/>
      <c r="F18" s="82"/>
      <c r="G18" s="72"/>
      <c r="H18" s="218">
        <f t="shared" si="0"/>
        <v>0</v>
      </c>
      <c r="I18" s="222">
        <f t="shared" si="1"/>
        <v>0</v>
      </c>
    </row>
    <row r="19" spans="1:9">
      <c r="A19" s="42">
        <v>11</v>
      </c>
      <c r="B19" s="82"/>
      <c r="C19" s="82"/>
      <c r="D19" s="82"/>
      <c r="E19" s="72"/>
      <c r="F19" s="82"/>
      <c r="G19" s="72"/>
      <c r="H19" s="218">
        <f t="shared" si="0"/>
        <v>0</v>
      </c>
      <c r="I19" s="222">
        <f t="shared" si="1"/>
        <v>0</v>
      </c>
    </row>
    <row r="20" spans="1:9">
      <c r="A20" s="42">
        <v>12</v>
      </c>
      <c r="B20" s="82"/>
      <c r="C20" s="82"/>
      <c r="D20" s="82"/>
      <c r="E20" s="72"/>
      <c r="F20" s="82"/>
      <c r="G20" s="72"/>
      <c r="H20" s="218">
        <f t="shared" si="0"/>
        <v>0</v>
      </c>
      <c r="I20" s="222">
        <f t="shared" si="1"/>
        <v>0</v>
      </c>
    </row>
    <row r="21" spans="1:9">
      <c r="A21" s="42">
        <v>13</v>
      </c>
      <c r="B21" s="82"/>
      <c r="C21" s="82"/>
      <c r="D21" s="82"/>
      <c r="E21" s="72"/>
      <c r="F21" s="82"/>
      <c r="G21" s="72"/>
      <c r="H21" s="218">
        <f t="shared" si="0"/>
        <v>0</v>
      </c>
      <c r="I21" s="222">
        <f t="shared" si="1"/>
        <v>0</v>
      </c>
    </row>
    <row r="22" spans="1:9">
      <c r="A22" s="42">
        <v>14</v>
      </c>
      <c r="B22" s="82"/>
      <c r="C22" s="82"/>
      <c r="D22" s="82"/>
      <c r="E22" s="72"/>
      <c r="F22" s="82"/>
      <c r="G22" s="72"/>
      <c r="H22" s="218">
        <f t="shared" si="0"/>
        <v>0</v>
      </c>
      <c r="I22" s="222">
        <f t="shared" si="1"/>
        <v>0</v>
      </c>
    </row>
    <row r="23" spans="1:9">
      <c r="A23" s="42">
        <v>15</v>
      </c>
      <c r="B23" s="82"/>
      <c r="C23" s="82"/>
      <c r="D23" s="82"/>
      <c r="E23" s="72"/>
      <c r="F23" s="82"/>
      <c r="G23" s="72"/>
      <c r="H23" s="218">
        <f t="shared" si="0"/>
        <v>0</v>
      </c>
      <c r="I23" s="222">
        <f t="shared" si="1"/>
        <v>0</v>
      </c>
    </row>
    <row r="24" spans="1:9">
      <c r="A24" s="42">
        <v>16</v>
      </c>
      <c r="B24" s="82"/>
      <c r="C24" s="82"/>
      <c r="D24" s="82"/>
      <c r="E24" s="72"/>
      <c r="F24" s="82"/>
      <c r="G24" s="72"/>
      <c r="H24" s="218">
        <f t="shared" si="0"/>
        <v>0</v>
      </c>
      <c r="I24" s="222">
        <f t="shared" si="1"/>
        <v>0</v>
      </c>
    </row>
    <row r="25" spans="1:9">
      <c r="A25" s="42">
        <v>17</v>
      </c>
      <c r="B25" s="82"/>
      <c r="C25" s="82"/>
      <c r="D25" s="82"/>
      <c r="E25" s="72"/>
      <c r="F25" s="82"/>
      <c r="G25" s="72"/>
      <c r="H25" s="218">
        <f t="shared" si="0"/>
        <v>0</v>
      </c>
      <c r="I25" s="222">
        <f t="shared" si="1"/>
        <v>0</v>
      </c>
    </row>
    <row r="26" spans="1:9">
      <c r="A26" s="42">
        <v>18</v>
      </c>
      <c r="B26" s="82"/>
      <c r="C26" s="82"/>
      <c r="D26" s="82"/>
      <c r="E26" s="72"/>
      <c r="F26" s="82"/>
      <c r="G26" s="72"/>
      <c r="H26" s="218">
        <f t="shared" si="0"/>
        <v>0</v>
      </c>
      <c r="I26" s="222">
        <f t="shared" si="1"/>
        <v>0</v>
      </c>
    </row>
    <row r="27" spans="1:9">
      <c r="A27" s="42">
        <v>19</v>
      </c>
      <c r="B27" s="82"/>
      <c r="C27" s="82"/>
      <c r="D27" s="82"/>
      <c r="E27" s="72"/>
      <c r="F27" s="82"/>
      <c r="G27" s="72"/>
      <c r="H27" s="218">
        <f t="shared" si="0"/>
        <v>0</v>
      </c>
      <c r="I27" s="222">
        <f t="shared" si="1"/>
        <v>0</v>
      </c>
    </row>
    <row r="28" spans="1:9">
      <c r="A28" s="42">
        <v>20</v>
      </c>
      <c r="B28" s="82"/>
      <c r="C28" s="82"/>
      <c r="D28" s="222">
        <f>SUM(D9:D19)</f>
        <v>0</v>
      </c>
      <c r="E28" s="222">
        <f>SUM(E9:E19)</f>
        <v>0</v>
      </c>
      <c r="F28" s="222">
        <f>SUM(F9:F19)</f>
        <v>5</v>
      </c>
      <c r="G28" s="222">
        <f>SUM(G9:G19)</f>
        <v>5228000</v>
      </c>
      <c r="H28" s="222">
        <f>SUM(H9:H27)</f>
        <v>5</v>
      </c>
      <c r="I28" s="222">
        <f>SUM(I9:I27)</f>
        <v>5228000</v>
      </c>
    </row>
  </sheetData>
  <sheetProtection password="F25C" sheet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X27"/>
  <sheetViews>
    <sheetView view="pageBreakPreview" topLeftCell="A4" zoomScale="60" zoomScaleNormal="85" workbookViewId="0">
      <selection activeCell="I11" sqref="I11:J11"/>
    </sheetView>
  </sheetViews>
  <sheetFormatPr defaultColWidth="9.140625" defaultRowHeight="1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>
      <c r="A2" s="392" t="s">
        <v>73</v>
      </c>
      <c r="B2" s="392"/>
      <c r="C2" s="384" t="str">
        <f>+'Т1 - број запослених'!C2:L2</f>
        <v>Општина Кучево</v>
      </c>
      <c r="D2" s="384"/>
      <c r="E2" s="384"/>
      <c r="F2" s="384"/>
    </row>
    <row r="3" spans="1:15">
      <c r="A3" s="7"/>
      <c r="B3" s="7"/>
    </row>
    <row r="4" spans="1:15" ht="15.75">
      <c r="C4" s="353" t="s">
        <v>120</v>
      </c>
      <c r="D4" s="353"/>
      <c r="E4" s="353"/>
      <c r="F4" s="353"/>
      <c r="G4" s="353"/>
      <c r="H4" s="353"/>
      <c r="I4" s="13"/>
      <c r="J4" s="13"/>
    </row>
    <row r="6" spans="1:15" ht="19.5" customHeight="1">
      <c r="B6" s="225" t="s">
        <v>104</v>
      </c>
      <c r="C6" s="396">
        <v>2023</v>
      </c>
      <c r="D6" s="396"/>
      <c r="E6" s="396"/>
      <c r="F6" s="396"/>
      <c r="G6" s="396"/>
      <c r="H6" s="396"/>
      <c r="I6" s="381">
        <v>2024</v>
      </c>
      <c r="J6" s="382"/>
      <c r="K6" s="382"/>
      <c r="L6" s="383"/>
    </row>
    <row r="7" spans="1:15" ht="37.5" customHeight="1">
      <c r="A7" s="385" t="s">
        <v>2</v>
      </c>
      <c r="B7" s="393" t="s">
        <v>0</v>
      </c>
      <c r="C7" s="388" t="s">
        <v>107</v>
      </c>
      <c r="D7" s="389"/>
      <c r="E7" s="388" t="s">
        <v>134</v>
      </c>
      <c r="F7" s="389"/>
      <c r="G7" s="385" t="s">
        <v>135</v>
      </c>
      <c r="H7" s="385" t="s">
        <v>136</v>
      </c>
      <c r="I7" s="390" t="s">
        <v>121</v>
      </c>
      <c r="J7" s="391"/>
      <c r="K7" s="385" t="s">
        <v>122</v>
      </c>
      <c r="L7" s="385" t="s">
        <v>123</v>
      </c>
    </row>
    <row r="8" spans="1:15" ht="30" customHeight="1">
      <c r="A8" s="386"/>
      <c r="B8" s="394"/>
      <c r="C8" s="385" t="s">
        <v>37</v>
      </c>
      <c r="D8" s="49" t="s">
        <v>60</v>
      </c>
      <c r="E8" s="385" t="s">
        <v>37</v>
      </c>
      <c r="F8" s="49" t="s">
        <v>60</v>
      </c>
      <c r="G8" s="386"/>
      <c r="H8" s="386"/>
      <c r="I8" s="385" t="s">
        <v>37</v>
      </c>
      <c r="J8" s="49" t="s">
        <v>60</v>
      </c>
      <c r="K8" s="386"/>
      <c r="L8" s="386"/>
    </row>
    <row r="9" spans="1:15" ht="56.25" customHeight="1">
      <c r="A9" s="387"/>
      <c r="B9" s="395"/>
      <c r="C9" s="387"/>
      <c r="D9" s="75"/>
      <c r="E9" s="387"/>
      <c r="F9" s="75"/>
      <c r="G9" s="387"/>
      <c r="H9" s="387"/>
      <c r="I9" s="387"/>
      <c r="J9" s="75"/>
      <c r="K9" s="387"/>
      <c r="L9" s="387"/>
    </row>
    <row r="10" spans="1:1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53">
        <v>8</v>
      </c>
      <c r="I10" s="46">
        <v>9</v>
      </c>
      <c r="J10" s="46">
        <v>10</v>
      </c>
      <c r="K10" s="53">
        <v>11</v>
      </c>
      <c r="L10" s="46">
        <v>12</v>
      </c>
    </row>
    <row r="11" spans="1:15" ht="29.25">
      <c r="A11" s="47">
        <v>1</v>
      </c>
      <c r="B11" s="33" t="s">
        <v>98</v>
      </c>
      <c r="C11" s="78">
        <v>1480000</v>
      </c>
      <c r="D11" s="78">
        <v>4437000</v>
      </c>
      <c r="E11" s="78">
        <v>1451920.81</v>
      </c>
      <c r="F11" s="78">
        <v>560987</v>
      </c>
      <c r="G11" s="78">
        <v>10</v>
      </c>
      <c r="H11" s="78"/>
      <c r="I11" s="78">
        <v>600000</v>
      </c>
      <c r="J11" s="78">
        <v>5978096</v>
      </c>
      <c r="K11" s="78">
        <v>4</v>
      </c>
      <c r="L11" s="78"/>
    </row>
    <row r="12" spans="1:15">
      <c r="A12" s="47">
        <v>2</v>
      </c>
      <c r="B12" s="33" t="s">
        <v>8</v>
      </c>
      <c r="C12" s="78">
        <v>602300</v>
      </c>
      <c r="D12" s="78"/>
      <c r="E12" s="78">
        <v>602300</v>
      </c>
      <c r="F12" s="78"/>
      <c r="G12" s="78">
        <v>1</v>
      </c>
      <c r="H12" s="78"/>
      <c r="I12" s="78"/>
      <c r="J12" s="78">
        <v>700000</v>
      </c>
      <c r="K12" s="78"/>
      <c r="L12" s="78"/>
    </row>
    <row r="13" spans="1:15" ht="57.75">
      <c r="A13" s="359">
        <v>3</v>
      </c>
      <c r="B13" s="8" t="s">
        <v>58</v>
      </c>
      <c r="C13" s="9">
        <f>SUM(C14:C18)</f>
        <v>115000</v>
      </c>
      <c r="D13" s="9">
        <f t="shared" ref="D13:L13" si="0">SUM(D14:D18)</f>
        <v>0</v>
      </c>
      <c r="E13" s="9">
        <f t="shared" si="0"/>
        <v>114431.7</v>
      </c>
      <c r="F13" s="9">
        <f t="shared" si="0"/>
        <v>0</v>
      </c>
      <c r="G13" s="9">
        <f t="shared" si="0"/>
        <v>1</v>
      </c>
      <c r="H13" s="9">
        <f>SUM(H14:H18)</f>
        <v>0</v>
      </c>
      <c r="I13" s="9">
        <f t="shared" si="0"/>
        <v>140000</v>
      </c>
      <c r="J13" s="9">
        <f t="shared" si="0"/>
        <v>0</v>
      </c>
      <c r="K13" s="9">
        <f>SUM(K14:K18)</f>
        <v>1</v>
      </c>
      <c r="L13" s="9">
        <f t="shared" si="0"/>
        <v>0</v>
      </c>
      <c r="O13" s="15"/>
    </row>
    <row r="14" spans="1:15" ht="45">
      <c r="A14" s="359"/>
      <c r="B14" s="76" t="s">
        <v>143</v>
      </c>
      <c r="C14" s="223">
        <v>115000</v>
      </c>
      <c r="D14" s="223"/>
      <c r="E14" s="223">
        <v>114431.7</v>
      </c>
      <c r="F14" s="223"/>
      <c r="G14" s="223">
        <v>1</v>
      </c>
      <c r="H14" s="223"/>
      <c r="I14" s="223">
        <v>140000</v>
      </c>
      <c r="J14" s="223"/>
      <c r="K14" s="223">
        <v>1</v>
      </c>
      <c r="L14" s="223"/>
      <c r="O14" s="15"/>
    </row>
    <row r="15" spans="1:15">
      <c r="A15" s="359"/>
      <c r="B15" s="76" t="s">
        <v>45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O15" s="15"/>
    </row>
    <row r="16" spans="1:15">
      <c r="A16" s="359"/>
      <c r="B16" s="76" t="s">
        <v>46</v>
      </c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O16" s="15"/>
    </row>
    <row r="17" spans="1:24">
      <c r="A17" s="359"/>
      <c r="B17" s="76" t="s">
        <v>47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50"/>
      <c r="N17" s="7"/>
      <c r="O17" s="51"/>
      <c r="P17" s="7"/>
      <c r="Q17" s="7"/>
      <c r="R17" s="7"/>
      <c r="S17" s="7"/>
      <c r="T17" s="7"/>
      <c r="U17" s="7"/>
      <c r="V17" s="7"/>
    </row>
    <row r="18" spans="1:24">
      <c r="A18" s="359"/>
      <c r="B18" s="76" t="s">
        <v>48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50"/>
      <c r="N18" s="7"/>
      <c r="O18" s="51"/>
      <c r="P18" s="7"/>
      <c r="Q18" s="7"/>
      <c r="R18" s="7"/>
      <c r="S18" s="7"/>
      <c r="T18" s="7"/>
      <c r="U18" s="7"/>
      <c r="V18" s="7"/>
    </row>
    <row r="19" spans="1:24" ht="28.5">
      <c r="A19" s="32">
        <v>4</v>
      </c>
      <c r="B19" s="8" t="s">
        <v>39</v>
      </c>
      <c r="C19" s="77"/>
      <c r="D19" s="77"/>
      <c r="E19" s="77"/>
      <c r="F19" s="77"/>
      <c r="G19" s="77"/>
      <c r="H19" s="77"/>
      <c r="I19" s="78"/>
      <c r="J19" s="78"/>
      <c r="K19" s="77"/>
      <c r="L19" s="77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>
      <c r="A20" s="32">
        <v>5</v>
      </c>
      <c r="B20" s="38" t="s">
        <v>1</v>
      </c>
      <c r="C20" s="78">
        <v>156000</v>
      </c>
      <c r="D20" s="78"/>
      <c r="E20" s="78">
        <v>155373</v>
      </c>
      <c r="F20" s="78"/>
      <c r="G20" s="78">
        <v>1</v>
      </c>
      <c r="H20" s="78"/>
      <c r="I20" s="78"/>
      <c r="J20" s="78"/>
      <c r="K20" s="78"/>
      <c r="L20" s="78"/>
      <c r="M20" s="50"/>
      <c r="N20" s="7"/>
      <c r="O20" s="7"/>
      <c r="P20" s="7"/>
      <c r="Q20" s="7"/>
      <c r="R20" s="7"/>
      <c r="S20" s="7"/>
      <c r="T20" s="7"/>
      <c r="U20" s="7"/>
      <c r="V20" s="7"/>
    </row>
    <row r="21" spans="1:24">
      <c r="A21" s="47">
        <v>6</v>
      </c>
      <c r="B21" s="38" t="s">
        <v>11</v>
      </c>
      <c r="C21" s="78">
        <v>2336000</v>
      </c>
      <c r="D21" s="78"/>
      <c r="E21" s="78">
        <v>2335260</v>
      </c>
      <c r="F21" s="78"/>
      <c r="G21" s="78">
        <v>11</v>
      </c>
      <c r="H21" s="78"/>
      <c r="I21" s="78">
        <v>580000</v>
      </c>
      <c r="J21" s="78"/>
      <c r="K21" s="78">
        <v>4</v>
      </c>
      <c r="L21" s="78"/>
      <c r="M21" s="50"/>
      <c r="N21" s="7"/>
      <c r="O21" s="7"/>
      <c r="P21" s="7"/>
      <c r="Q21" s="7"/>
      <c r="R21" s="7"/>
      <c r="S21" s="7"/>
      <c r="T21" s="7"/>
      <c r="U21" s="7"/>
      <c r="V21" s="7"/>
    </row>
    <row r="22" spans="1:24" ht="29.25">
      <c r="A22" s="359">
        <v>7</v>
      </c>
      <c r="B22" s="8" t="s">
        <v>59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50"/>
      <c r="N22" s="7"/>
      <c r="O22" s="7"/>
      <c r="P22" s="7"/>
      <c r="Q22" s="7"/>
      <c r="R22" s="7"/>
      <c r="S22" s="7"/>
      <c r="T22" s="7"/>
      <c r="U22" s="7"/>
      <c r="V22" s="7"/>
    </row>
    <row r="23" spans="1:24">
      <c r="A23" s="359"/>
      <c r="B23" s="76" t="s">
        <v>44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O23" s="15"/>
    </row>
    <row r="24" spans="1:24">
      <c r="A24" s="359"/>
      <c r="B24" s="76" t="s">
        <v>45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O24" s="15"/>
    </row>
    <row r="25" spans="1:24">
      <c r="A25" s="359"/>
      <c r="B25" s="76" t="s">
        <v>46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O25" s="15"/>
    </row>
    <row r="26" spans="1:24">
      <c r="A26" s="359"/>
      <c r="B26" s="76" t="s">
        <v>47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O26" s="15"/>
    </row>
    <row r="27" spans="1:24" ht="31.5">
      <c r="A27" s="39">
        <v>8</v>
      </c>
      <c r="B27" s="48" t="s">
        <v>38</v>
      </c>
      <c r="C27" s="224">
        <f t="shared" ref="C27:L27" si="2">C11+C12+C13+C19+C20+C21+C22</f>
        <v>4689300</v>
      </c>
      <c r="D27" s="224">
        <f t="shared" si="2"/>
        <v>4437000</v>
      </c>
      <c r="E27" s="224">
        <f t="shared" si="2"/>
        <v>4659285.51</v>
      </c>
      <c r="F27" s="224">
        <f t="shared" si="2"/>
        <v>560987</v>
      </c>
      <c r="G27" s="224">
        <f t="shared" si="2"/>
        <v>24</v>
      </c>
      <c r="H27" s="224">
        <f t="shared" si="2"/>
        <v>0</v>
      </c>
      <c r="I27" s="224">
        <f t="shared" si="2"/>
        <v>1320000</v>
      </c>
      <c r="J27" s="224">
        <f t="shared" si="2"/>
        <v>6678096</v>
      </c>
      <c r="K27" s="224">
        <f t="shared" si="2"/>
        <v>9</v>
      </c>
      <c r="L27" s="224">
        <f t="shared" si="2"/>
        <v>0</v>
      </c>
    </row>
  </sheetData>
  <sheetProtection password="F25C" sheet="1" formatColumns="0" formatRows="0" insertRows="0"/>
  <mergeCells count="19">
    <mergeCell ref="A13:A18"/>
    <mergeCell ref="A22:A26"/>
    <mergeCell ref="C7:D7"/>
    <mergeCell ref="A2:B2"/>
    <mergeCell ref="A7:A9"/>
    <mergeCell ref="B7:B9"/>
    <mergeCell ref="C6:H6"/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AB61"/>
  <sheetViews>
    <sheetView view="pageBreakPreview" topLeftCell="A34" zoomScale="60" zoomScaleNormal="60" workbookViewId="0">
      <selection activeCell="V33" sqref="V33"/>
    </sheetView>
  </sheetViews>
  <sheetFormatPr defaultColWidth="8.7109375" defaultRowHeight="15"/>
  <cols>
    <col min="1" max="1" width="7.7109375" style="14" customWidth="1"/>
    <col min="2" max="2" width="30.7109375" style="14" customWidth="1"/>
    <col min="3" max="3" width="7.5703125" style="14" customWidth="1"/>
    <col min="4" max="4" width="9.42578125" style="14" customWidth="1"/>
    <col min="5" max="5" width="8.85546875" style="14" customWidth="1"/>
    <col min="6" max="6" width="8.7109375" style="14" customWidth="1"/>
    <col min="7" max="7" width="7.28515625" style="14" customWidth="1"/>
    <col min="8" max="8" width="8" style="14" customWidth="1"/>
    <col min="9" max="9" width="6.85546875" style="14" customWidth="1"/>
    <col min="10" max="10" width="7.85546875" style="14" customWidth="1"/>
    <col min="11" max="11" width="7.42578125" style="14" customWidth="1"/>
    <col min="12" max="12" width="8.28515625" style="14" customWidth="1"/>
    <col min="13" max="13" width="7.5703125" style="14" customWidth="1"/>
    <col min="14" max="14" width="8.140625" style="14" customWidth="1"/>
    <col min="15" max="15" width="7.5703125" style="14" customWidth="1"/>
    <col min="16" max="18" width="7.85546875" style="14" customWidth="1"/>
    <col min="19" max="19" width="9.7109375" style="14" customWidth="1"/>
    <col min="20" max="21" width="12" style="14" customWidth="1"/>
    <col min="22" max="22" width="9.42578125" style="14" customWidth="1"/>
    <col min="23" max="23" width="25.28515625" style="14" bestFit="1" customWidth="1"/>
    <col min="24" max="24" width="11.28515625" style="14" customWidth="1"/>
    <col min="25" max="25" width="11.7109375" style="14" customWidth="1"/>
    <col min="26" max="28" width="12.7109375" style="14" customWidth="1"/>
    <col min="29" max="29" width="11" style="14" customWidth="1"/>
    <col min="30" max="16384" width="8.7109375" style="14"/>
  </cols>
  <sheetData>
    <row r="2" spans="1:28" ht="15.75">
      <c r="A2" s="353" t="s">
        <v>73</v>
      </c>
      <c r="B2" s="353"/>
      <c r="C2" s="367" t="str">
        <f>+'Т1 - број запослених'!C2:L2</f>
        <v>Општина Кучево</v>
      </c>
      <c r="D2" s="367"/>
      <c r="E2" s="367"/>
      <c r="F2" s="367"/>
      <c r="G2" s="367"/>
      <c r="H2" s="367"/>
      <c r="I2" s="74"/>
      <c r="J2" s="74"/>
    </row>
    <row r="4" spans="1:28" ht="15.75">
      <c r="C4" s="353" t="s">
        <v>124</v>
      </c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</row>
    <row r="5" spans="1:28">
      <c r="A5" s="15"/>
      <c r="C5" s="7"/>
      <c r="D5" s="7"/>
      <c r="E5" s="7"/>
    </row>
    <row r="6" spans="1:28" ht="18.75">
      <c r="B6" s="221" t="s">
        <v>94</v>
      </c>
    </row>
    <row r="7" spans="1:28" ht="18.75" customHeight="1">
      <c r="A7" s="406" t="s">
        <v>2</v>
      </c>
      <c r="B7" s="406" t="s">
        <v>14</v>
      </c>
      <c r="C7" s="397" t="s">
        <v>15</v>
      </c>
      <c r="D7" s="397" t="s">
        <v>16</v>
      </c>
      <c r="E7" s="400" t="s">
        <v>35</v>
      </c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Q7" s="401"/>
      <c r="R7" s="401"/>
      <c r="S7" s="402"/>
      <c r="T7" s="397" t="s">
        <v>19</v>
      </c>
      <c r="U7" s="397" t="s">
        <v>21</v>
      </c>
      <c r="V7" s="397" t="s">
        <v>68</v>
      </c>
      <c r="W7" s="397" t="s">
        <v>106</v>
      </c>
      <c r="X7" s="397" t="s">
        <v>72</v>
      </c>
      <c r="Y7" s="397" t="s">
        <v>74</v>
      </c>
      <c r="Z7" s="397" t="s">
        <v>67</v>
      </c>
      <c r="AA7" s="397" t="s">
        <v>22</v>
      </c>
      <c r="AB7" s="397" t="s">
        <v>23</v>
      </c>
    </row>
    <row r="8" spans="1:28" ht="141" customHeight="1">
      <c r="A8" s="407"/>
      <c r="B8" s="407"/>
      <c r="C8" s="398"/>
      <c r="D8" s="398"/>
      <c r="E8" s="400" t="s">
        <v>75</v>
      </c>
      <c r="F8" s="402"/>
      <c r="G8" s="400" t="s">
        <v>71</v>
      </c>
      <c r="H8" s="402"/>
      <c r="I8" s="400" t="s">
        <v>34</v>
      </c>
      <c r="J8" s="402"/>
      <c r="K8" s="400" t="s">
        <v>42</v>
      </c>
      <c r="L8" s="402"/>
      <c r="M8" s="400" t="s">
        <v>105</v>
      </c>
      <c r="N8" s="402"/>
      <c r="O8" s="400" t="s">
        <v>17</v>
      </c>
      <c r="P8" s="402"/>
      <c r="Q8" s="400" t="s">
        <v>100</v>
      </c>
      <c r="R8" s="402"/>
      <c r="S8" s="397" t="s">
        <v>18</v>
      </c>
      <c r="T8" s="398"/>
      <c r="U8" s="398"/>
      <c r="V8" s="398"/>
      <c r="W8" s="398"/>
      <c r="X8" s="398"/>
      <c r="Y8" s="398"/>
      <c r="Z8" s="398"/>
      <c r="AA8" s="398"/>
      <c r="AB8" s="398"/>
    </row>
    <row r="9" spans="1:28" ht="82.5" customHeight="1">
      <c r="A9" s="408"/>
      <c r="B9" s="408"/>
      <c r="C9" s="399"/>
      <c r="D9" s="399"/>
      <c r="E9" s="16" t="s">
        <v>63</v>
      </c>
      <c r="F9" s="16" t="s">
        <v>65</v>
      </c>
      <c r="G9" s="16" t="s">
        <v>63</v>
      </c>
      <c r="H9" s="16" t="s">
        <v>65</v>
      </c>
      <c r="I9" s="16" t="s">
        <v>63</v>
      </c>
      <c r="J9" s="16" t="s">
        <v>65</v>
      </c>
      <c r="K9" s="16" t="s">
        <v>63</v>
      </c>
      <c r="L9" s="16" t="s">
        <v>65</v>
      </c>
      <c r="M9" s="16" t="s">
        <v>63</v>
      </c>
      <c r="N9" s="16" t="s">
        <v>65</v>
      </c>
      <c r="O9" s="16" t="s">
        <v>63</v>
      </c>
      <c r="P9" s="16" t="s">
        <v>65</v>
      </c>
      <c r="Q9" s="16" t="s">
        <v>99</v>
      </c>
      <c r="R9" s="16" t="s">
        <v>65</v>
      </c>
      <c r="S9" s="399"/>
      <c r="T9" s="399"/>
      <c r="U9" s="399"/>
      <c r="V9" s="399"/>
      <c r="W9" s="399"/>
      <c r="X9" s="399"/>
      <c r="Y9" s="399"/>
      <c r="Z9" s="399"/>
      <c r="AA9" s="399"/>
      <c r="AB9" s="399"/>
    </row>
    <row r="10" spans="1:28" ht="18" customHeight="1">
      <c r="A10" s="17"/>
      <c r="B10" s="52" t="s">
        <v>61</v>
      </c>
      <c r="C10" s="62">
        <f>SUM(C11:C24)</f>
        <v>152.14000000000001</v>
      </c>
      <c r="D10" s="62">
        <f>SUM(D11:D24)</f>
        <v>1.73</v>
      </c>
      <c r="E10" s="60"/>
      <c r="F10" s="58"/>
      <c r="G10" s="60"/>
      <c r="H10" s="58"/>
      <c r="I10" s="60"/>
      <c r="J10" s="61"/>
      <c r="K10" s="60"/>
      <c r="L10" s="58"/>
      <c r="M10" s="60"/>
      <c r="N10" s="58"/>
      <c r="O10" s="60"/>
      <c r="P10" s="58"/>
      <c r="Q10" s="58"/>
      <c r="R10" s="58"/>
      <c r="S10" s="62">
        <f>SUM(S11:S24)</f>
        <v>167.87000000000003</v>
      </c>
      <c r="T10" s="58"/>
      <c r="U10" s="59"/>
      <c r="V10" s="63">
        <f>SUM(V11:V24)</f>
        <v>8</v>
      </c>
      <c r="W10" s="63"/>
      <c r="X10" s="63">
        <f>SUM(X11:X24)</f>
        <v>12832.64</v>
      </c>
      <c r="Y10" s="63">
        <f>SUM(Y11:Y24)</f>
        <v>0</v>
      </c>
      <c r="Z10" s="63">
        <f>SUM(Z11:Z24)</f>
        <v>757095.43440000014</v>
      </c>
      <c r="AA10" s="63">
        <f>SUM(AA11:AA24)</f>
        <v>1051491.3472182599</v>
      </c>
      <c r="AB10" s="63">
        <f>SUM(AB11:AB24)</f>
        <v>1210792.286321826</v>
      </c>
    </row>
    <row r="11" spans="1:28">
      <c r="A11" s="17">
        <v>1</v>
      </c>
      <c r="B11" s="18" t="s">
        <v>24</v>
      </c>
      <c r="C11" s="67">
        <v>7.74</v>
      </c>
      <c r="D11" s="67"/>
      <c r="E11" s="69" t="s">
        <v>41</v>
      </c>
      <c r="F11" s="67"/>
      <c r="G11" s="69" t="s">
        <v>41</v>
      </c>
      <c r="H11" s="67"/>
      <c r="I11" s="69" t="s">
        <v>41</v>
      </c>
      <c r="J11" s="67"/>
      <c r="K11" s="69" t="s">
        <v>41</v>
      </c>
      <c r="L11" s="67"/>
      <c r="M11" s="69" t="s">
        <v>41</v>
      </c>
      <c r="N11" s="67"/>
      <c r="O11" s="69" t="s">
        <v>41</v>
      </c>
      <c r="P11" s="67"/>
      <c r="Q11" s="243" t="s">
        <v>41</v>
      </c>
      <c r="R11" s="67"/>
      <c r="S11" s="19">
        <f>C11+D11+F11+H11+J11+L11+N11+P11+R11</f>
        <v>7.74</v>
      </c>
      <c r="T11" s="67">
        <v>16379.77</v>
      </c>
      <c r="U11" s="20">
        <f>S11*T11</f>
        <v>126779.4198</v>
      </c>
      <c r="V11" s="72">
        <v>1</v>
      </c>
      <c r="W11" s="295">
        <f>-2500*V11</f>
        <v>-2500</v>
      </c>
      <c r="X11" s="72">
        <v>1383.04</v>
      </c>
      <c r="Y11" s="72"/>
      <c r="Z11" s="20">
        <f>U11*V11+X11+Y11</f>
        <v>128162.4598</v>
      </c>
      <c r="AA11" s="20">
        <f>(Z11+W11)/0.701</f>
        <v>179261.71155492155</v>
      </c>
      <c r="AB11" s="20">
        <f>AA11+(AA11*15.15%)</f>
        <v>206419.86085549218</v>
      </c>
    </row>
    <row r="12" spans="1:28">
      <c r="A12" s="17"/>
      <c r="B12" s="18"/>
      <c r="C12" s="67">
        <v>7.6</v>
      </c>
      <c r="D12" s="67"/>
      <c r="E12" s="69"/>
      <c r="F12" s="67"/>
      <c r="G12" s="69"/>
      <c r="H12" s="67"/>
      <c r="I12" s="69"/>
      <c r="J12" s="67"/>
      <c r="K12" s="69"/>
      <c r="L12" s="67"/>
      <c r="M12" s="69"/>
      <c r="N12" s="67"/>
      <c r="O12" s="69"/>
      <c r="P12" s="67"/>
      <c r="Q12" s="243"/>
      <c r="R12" s="67"/>
      <c r="S12" s="19">
        <f>C12+D12+F12+H12+J12+L12+N12+P12+R12</f>
        <v>7.6</v>
      </c>
      <c r="T12" s="67">
        <v>16379.77</v>
      </c>
      <c r="U12" s="20">
        <f t="shared" ref="U12:U24" si="0">S12*T12</f>
        <v>124486.25199999999</v>
      </c>
      <c r="V12" s="72">
        <v>1</v>
      </c>
      <c r="W12" s="295">
        <f t="shared" ref="W12:W24" si="1">-2500*V12</f>
        <v>-2500</v>
      </c>
      <c r="X12" s="72">
        <v>1331.22</v>
      </c>
      <c r="Y12" s="72"/>
      <c r="Z12" s="20">
        <f t="shared" ref="Z12:Z24" si="2">U12*V12+X12+Y12</f>
        <v>125817.47199999999</v>
      </c>
      <c r="AA12" s="20">
        <f>(Z12+W12)/0.701</f>
        <v>175916.50784593439</v>
      </c>
      <c r="AB12" s="20">
        <f>AA12+(AA12*15.15%)</f>
        <v>202567.85878459347</v>
      </c>
    </row>
    <row r="13" spans="1:28">
      <c r="A13" s="17"/>
      <c r="B13" s="18"/>
      <c r="C13" s="67">
        <v>5.98</v>
      </c>
      <c r="D13" s="67"/>
      <c r="E13" s="69"/>
      <c r="F13" s="67"/>
      <c r="G13" s="69"/>
      <c r="H13" s="67"/>
      <c r="I13" s="69"/>
      <c r="J13" s="67"/>
      <c r="K13" s="69"/>
      <c r="L13" s="67"/>
      <c r="M13" s="69"/>
      <c r="N13" s="67"/>
      <c r="O13" s="69"/>
      <c r="P13" s="67"/>
      <c r="Q13" s="243"/>
      <c r="R13" s="67"/>
      <c r="S13" s="19">
        <f>C13+D13+F13+H13+J13+L13+N13+P13+R13</f>
        <v>5.98</v>
      </c>
      <c r="T13" s="67">
        <v>16379.77</v>
      </c>
      <c r="U13" s="20">
        <f t="shared" si="0"/>
        <v>97951.024600000004</v>
      </c>
      <c r="V13" s="72">
        <v>1</v>
      </c>
      <c r="W13" s="295">
        <f t="shared" si="1"/>
        <v>-2500</v>
      </c>
      <c r="X13" s="72">
        <v>0</v>
      </c>
      <c r="Y13" s="72"/>
      <c r="Z13" s="20">
        <f t="shared" ref="Z13" si="3">U13*V13+X13+Y13</f>
        <v>97951.024600000004</v>
      </c>
      <c r="AA13" s="20">
        <f>(Z13+W13)/0.701</f>
        <v>136164.08644793154</v>
      </c>
      <c r="AB13" s="20">
        <f>AA13+(AA13*15.15%)</f>
        <v>156792.94554479315</v>
      </c>
    </row>
    <row r="14" spans="1:28" s="304" customFormat="1">
      <c r="A14" s="296">
        <v>2</v>
      </c>
      <c r="B14" s="297" t="s">
        <v>64</v>
      </c>
      <c r="C14" s="298">
        <v>23.85</v>
      </c>
      <c r="D14" s="298"/>
      <c r="E14" s="299">
        <v>0.3</v>
      </c>
      <c r="F14" s="298">
        <v>7.15</v>
      </c>
      <c r="G14" s="299" t="s">
        <v>41</v>
      </c>
      <c r="H14" s="298"/>
      <c r="I14" s="299" t="s">
        <v>41</v>
      </c>
      <c r="J14" s="298"/>
      <c r="K14" s="299" t="s">
        <v>41</v>
      </c>
      <c r="L14" s="298"/>
      <c r="M14" s="299" t="s">
        <v>41</v>
      </c>
      <c r="N14" s="298"/>
      <c r="O14" s="299" t="s">
        <v>41</v>
      </c>
      <c r="P14" s="298"/>
      <c r="Q14" s="300" t="s">
        <v>41</v>
      </c>
      <c r="R14" s="298"/>
      <c r="S14" s="301">
        <f t="shared" ref="S14:S24" si="4">C14+D14+F14+H14+J14+L14+N14+P14+R14</f>
        <v>31</v>
      </c>
      <c r="T14" s="298">
        <v>3525.04</v>
      </c>
      <c r="U14" s="20">
        <f t="shared" si="0"/>
        <v>109276.24</v>
      </c>
      <c r="V14" s="303">
        <v>2</v>
      </c>
      <c r="W14" s="295">
        <f t="shared" si="1"/>
        <v>-5000</v>
      </c>
      <c r="X14" s="73">
        <v>5167.45</v>
      </c>
      <c r="Y14" s="303"/>
      <c r="Z14" s="20">
        <f t="shared" si="2"/>
        <v>223719.93000000002</v>
      </c>
      <c r="AA14" s="302">
        <f>(Z14+W14)/0.701</f>
        <v>312011.3124108417</v>
      </c>
      <c r="AB14" s="302">
        <f>AA14+(AA14*15.15%)</f>
        <v>359281.02624108421</v>
      </c>
    </row>
    <row r="15" spans="1:28" s="304" customFormat="1">
      <c r="A15" s="296"/>
      <c r="B15" s="297"/>
      <c r="C15" s="298">
        <v>22.85</v>
      </c>
      <c r="D15" s="298"/>
      <c r="E15" s="299">
        <v>0.3</v>
      </c>
      <c r="F15" s="298">
        <v>6.85</v>
      </c>
      <c r="G15" s="299"/>
      <c r="H15" s="298"/>
      <c r="I15" s="299"/>
      <c r="J15" s="298"/>
      <c r="K15" s="299"/>
      <c r="L15" s="298"/>
      <c r="M15" s="299"/>
      <c r="N15" s="298"/>
      <c r="O15" s="299"/>
      <c r="P15" s="298"/>
      <c r="Q15" s="300"/>
      <c r="R15" s="298"/>
      <c r="S15" s="301">
        <f t="shared" si="4"/>
        <v>29.700000000000003</v>
      </c>
      <c r="T15" s="298">
        <v>3525.04</v>
      </c>
      <c r="U15" s="20">
        <f t="shared" si="0"/>
        <v>104693.68800000001</v>
      </c>
      <c r="V15" s="303">
        <v>1</v>
      </c>
      <c r="W15" s="295">
        <f t="shared" si="1"/>
        <v>-2500</v>
      </c>
      <c r="X15" s="73">
        <v>4950.93</v>
      </c>
      <c r="Y15" s="303"/>
      <c r="Z15" s="20">
        <f t="shared" si="2"/>
        <v>109644.61800000002</v>
      </c>
      <c r="AA15" s="302">
        <f>(Z15+W15)/0.701</f>
        <v>152845.38944365195</v>
      </c>
      <c r="AB15" s="302">
        <f>AA15+(AA15*15.15%)</f>
        <v>176001.46594436522</v>
      </c>
    </row>
    <row r="16" spans="1:28" ht="28.5" customHeight="1">
      <c r="A16" s="55">
        <v>3</v>
      </c>
      <c r="B16" s="56" t="s">
        <v>25</v>
      </c>
      <c r="C16" s="57">
        <v>12.05</v>
      </c>
      <c r="D16" s="68"/>
      <c r="E16" s="70" t="s">
        <v>41</v>
      </c>
      <c r="F16" s="68"/>
      <c r="G16" s="70" t="s">
        <v>41</v>
      </c>
      <c r="H16" s="68"/>
      <c r="I16" s="70" t="s">
        <v>41</v>
      </c>
      <c r="J16" s="71"/>
      <c r="K16" s="70" t="s">
        <v>41</v>
      </c>
      <c r="L16" s="68"/>
      <c r="M16" s="70" t="s">
        <v>41</v>
      </c>
      <c r="N16" s="68"/>
      <c r="O16" s="70" t="s">
        <v>41</v>
      </c>
      <c r="P16" s="68"/>
      <c r="Q16" s="243" t="s">
        <v>41</v>
      </c>
      <c r="R16" s="68"/>
      <c r="S16" s="19">
        <f t="shared" si="4"/>
        <v>12.05</v>
      </c>
      <c r="T16" s="68"/>
      <c r="U16" s="20">
        <f t="shared" si="0"/>
        <v>0</v>
      </c>
      <c r="V16" s="73"/>
      <c r="W16" s="295">
        <f t="shared" si="1"/>
        <v>0</v>
      </c>
      <c r="X16" s="73"/>
      <c r="Y16" s="73"/>
      <c r="Z16" s="20">
        <f t="shared" si="2"/>
        <v>0</v>
      </c>
      <c r="AA16" s="20">
        <f t="shared" ref="AA16:AA24" si="5">(Z16+W16)/0.701</f>
        <v>0</v>
      </c>
      <c r="AB16" s="20">
        <f t="shared" ref="AB16:AB24" si="6">AA16+(AA16*15.15%)</f>
        <v>0</v>
      </c>
    </row>
    <row r="17" spans="1:28">
      <c r="A17" s="17">
        <v>4</v>
      </c>
      <c r="B17" s="18" t="s">
        <v>26</v>
      </c>
      <c r="C17" s="19">
        <v>10.77</v>
      </c>
      <c r="D17" s="67"/>
      <c r="E17" s="69" t="s">
        <v>41</v>
      </c>
      <c r="F17" s="67"/>
      <c r="G17" s="69" t="s">
        <v>41</v>
      </c>
      <c r="H17" s="67"/>
      <c r="I17" s="69" t="s">
        <v>41</v>
      </c>
      <c r="J17" s="67"/>
      <c r="K17" s="69" t="s">
        <v>41</v>
      </c>
      <c r="L17" s="67"/>
      <c r="M17" s="69" t="s">
        <v>41</v>
      </c>
      <c r="N17" s="67"/>
      <c r="O17" s="69" t="s">
        <v>41</v>
      </c>
      <c r="P17" s="67"/>
      <c r="Q17" s="243" t="s">
        <v>41</v>
      </c>
      <c r="R17" s="67"/>
      <c r="S17" s="19">
        <f t="shared" si="4"/>
        <v>10.77</v>
      </c>
      <c r="T17" s="67"/>
      <c r="U17" s="20">
        <f t="shared" si="0"/>
        <v>0</v>
      </c>
      <c r="V17" s="72"/>
      <c r="W17" s="295">
        <f t="shared" si="1"/>
        <v>0</v>
      </c>
      <c r="X17" s="72"/>
      <c r="Y17" s="72"/>
      <c r="Z17" s="20">
        <f t="shared" si="2"/>
        <v>0</v>
      </c>
      <c r="AA17" s="20">
        <f t="shared" si="5"/>
        <v>0</v>
      </c>
      <c r="AB17" s="20">
        <f t="shared" si="6"/>
        <v>0</v>
      </c>
    </row>
    <row r="18" spans="1:28" ht="29.25">
      <c r="A18" s="17">
        <v>5</v>
      </c>
      <c r="B18" s="21" t="s">
        <v>27</v>
      </c>
      <c r="C18" s="19">
        <v>10.45</v>
      </c>
      <c r="D18" s="67"/>
      <c r="E18" s="69" t="s">
        <v>41</v>
      </c>
      <c r="F18" s="67"/>
      <c r="G18" s="69" t="s">
        <v>41</v>
      </c>
      <c r="H18" s="67"/>
      <c r="I18" s="69" t="s">
        <v>41</v>
      </c>
      <c r="J18" s="67"/>
      <c r="K18" s="69" t="s">
        <v>41</v>
      </c>
      <c r="L18" s="67"/>
      <c r="M18" s="69" t="s">
        <v>41</v>
      </c>
      <c r="N18" s="67"/>
      <c r="O18" s="69" t="s">
        <v>41</v>
      </c>
      <c r="P18" s="67"/>
      <c r="Q18" s="243" t="s">
        <v>41</v>
      </c>
      <c r="R18" s="67"/>
      <c r="S18" s="19">
        <f t="shared" si="4"/>
        <v>10.45</v>
      </c>
      <c r="T18" s="67"/>
      <c r="U18" s="20">
        <f t="shared" si="0"/>
        <v>0</v>
      </c>
      <c r="V18" s="72"/>
      <c r="W18" s="295">
        <f t="shared" si="1"/>
        <v>0</v>
      </c>
      <c r="X18" s="72"/>
      <c r="Y18" s="72"/>
      <c r="Z18" s="20">
        <f t="shared" si="2"/>
        <v>0</v>
      </c>
      <c r="AA18" s="20">
        <f t="shared" si="5"/>
        <v>0</v>
      </c>
      <c r="AB18" s="20">
        <f t="shared" si="6"/>
        <v>0</v>
      </c>
    </row>
    <row r="19" spans="1:28" ht="27" customHeight="1">
      <c r="A19" s="17">
        <v>6</v>
      </c>
      <c r="B19" s="18" t="s">
        <v>28</v>
      </c>
      <c r="C19" s="19">
        <v>9.91</v>
      </c>
      <c r="D19" s="67"/>
      <c r="E19" s="69" t="s">
        <v>41</v>
      </c>
      <c r="F19" s="67"/>
      <c r="G19" s="69" t="s">
        <v>41</v>
      </c>
      <c r="H19" s="67"/>
      <c r="I19" s="69" t="s">
        <v>41</v>
      </c>
      <c r="J19" s="67"/>
      <c r="K19" s="69" t="s">
        <v>41</v>
      </c>
      <c r="L19" s="67"/>
      <c r="M19" s="69" t="s">
        <v>41</v>
      </c>
      <c r="N19" s="67"/>
      <c r="O19" s="69" t="s">
        <v>41</v>
      </c>
      <c r="P19" s="67"/>
      <c r="Q19" s="243" t="s">
        <v>41</v>
      </c>
      <c r="R19" s="67"/>
      <c r="S19" s="19">
        <f t="shared" si="4"/>
        <v>9.91</v>
      </c>
      <c r="T19" s="67"/>
      <c r="U19" s="20">
        <f t="shared" si="0"/>
        <v>0</v>
      </c>
      <c r="V19" s="72"/>
      <c r="W19" s="295">
        <f t="shared" si="1"/>
        <v>0</v>
      </c>
      <c r="X19" s="72"/>
      <c r="Y19" s="72"/>
      <c r="Z19" s="20">
        <f t="shared" si="2"/>
        <v>0</v>
      </c>
      <c r="AA19" s="20">
        <f t="shared" si="5"/>
        <v>0</v>
      </c>
      <c r="AB19" s="20">
        <f t="shared" si="6"/>
        <v>0</v>
      </c>
    </row>
    <row r="20" spans="1:28">
      <c r="A20" s="17">
        <v>7</v>
      </c>
      <c r="B20" s="18" t="s">
        <v>29</v>
      </c>
      <c r="C20" s="19">
        <v>8.9499999999999993</v>
      </c>
      <c r="D20" s="67"/>
      <c r="E20" s="69" t="s">
        <v>41</v>
      </c>
      <c r="F20" s="67"/>
      <c r="G20" s="69" t="s">
        <v>41</v>
      </c>
      <c r="H20" s="67"/>
      <c r="I20" s="69" t="s">
        <v>41</v>
      </c>
      <c r="J20" s="67"/>
      <c r="K20" s="69" t="s">
        <v>41</v>
      </c>
      <c r="L20" s="67"/>
      <c r="M20" s="69" t="s">
        <v>41</v>
      </c>
      <c r="N20" s="67"/>
      <c r="O20" s="69" t="s">
        <v>41</v>
      </c>
      <c r="P20" s="67"/>
      <c r="Q20" s="243" t="s">
        <v>41</v>
      </c>
      <c r="R20" s="67"/>
      <c r="S20" s="19">
        <f t="shared" si="4"/>
        <v>8.9499999999999993</v>
      </c>
      <c r="T20" s="67"/>
      <c r="U20" s="20">
        <f t="shared" si="0"/>
        <v>0</v>
      </c>
      <c r="V20" s="72"/>
      <c r="W20" s="295">
        <f t="shared" si="1"/>
        <v>0</v>
      </c>
      <c r="X20" s="72"/>
      <c r="Y20" s="72"/>
      <c r="Z20" s="20">
        <f t="shared" si="2"/>
        <v>0</v>
      </c>
      <c r="AA20" s="20">
        <f t="shared" si="5"/>
        <v>0</v>
      </c>
      <c r="AB20" s="20">
        <f t="shared" si="6"/>
        <v>0</v>
      </c>
    </row>
    <row r="21" spans="1:28" ht="29.25">
      <c r="A21" s="17">
        <v>8</v>
      </c>
      <c r="B21" s="21" t="s">
        <v>30</v>
      </c>
      <c r="C21" s="19">
        <v>8.85</v>
      </c>
      <c r="D21" s="67">
        <v>1.2</v>
      </c>
      <c r="E21" s="69" t="s">
        <v>41</v>
      </c>
      <c r="F21" s="67"/>
      <c r="G21" s="69" t="s">
        <v>41</v>
      </c>
      <c r="H21" s="67"/>
      <c r="I21" s="69" t="s">
        <v>41</v>
      </c>
      <c r="J21" s="67"/>
      <c r="K21" s="69" t="s">
        <v>41</v>
      </c>
      <c r="L21" s="67"/>
      <c r="M21" s="69" t="s">
        <v>41</v>
      </c>
      <c r="N21" s="67"/>
      <c r="O21" s="69" t="s">
        <v>41</v>
      </c>
      <c r="P21" s="67"/>
      <c r="Q21" s="243" t="s">
        <v>41</v>
      </c>
      <c r="R21" s="67"/>
      <c r="S21" s="19">
        <f t="shared" si="4"/>
        <v>10.049999999999999</v>
      </c>
      <c r="T21" s="67">
        <v>4228.5</v>
      </c>
      <c r="U21" s="20">
        <f t="shared" si="0"/>
        <v>42496.424999999996</v>
      </c>
      <c r="V21" s="72">
        <v>1</v>
      </c>
      <c r="W21" s="295">
        <f t="shared" si="1"/>
        <v>-2500</v>
      </c>
      <c r="X21" s="72"/>
      <c r="Y21" s="72"/>
      <c r="Z21" s="20">
        <f t="shared" si="2"/>
        <v>42496.424999999996</v>
      </c>
      <c r="AA21" s="20">
        <f t="shared" si="5"/>
        <v>57056.241084165478</v>
      </c>
      <c r="AB21" s="20">
        <f t="shared" si="6"/>
        <v>65700.261608416549</v>
      </c>
    </row>
    <row r="22" spans="1:28">
      <c r="A22" s="17">
        <v>9</v>
      </c>
      <c r="B22" s="18" t="s">
        <v>31</v>
      </c>
      <c r="C22" s="19">
        <v>8.74</v>
      </c>
      <c r="D22" s="67"/>
      <c r="E22" s="69" t="s">
        <v>41</v>
      </c>
      <c r="F22" s="67"/>
      <c r="G22" s="69" t="s">
        <v>41</v>
      </c>
      <c r="H22" s="67"/>
      <c r="I22" s="69" t="s">
        <v>41</v>
      </c>
      <c r="J22" s="67"/>
      <c r="K22" s="69" t="s">
        <v>41</v>
      </c>
      <c r="L22" s="67"/>
      <c r="M22" s="69" t="s">
        <v>41</v>
      </c>
      <c r="N22" s="67"/>
      <c r="O22" s="69" t="s">
        <v>41</v>
      </c>
      <c r="P22" s="67"/>
      <c r="Q22" s="243" t="s">
        <v>41</v>
      </c>
      <c r="R22" s="67"/>
      <c r="S22" s="19">
        <f t="shared" si="4"/>
        <v>8.74</v>
      </c>
      <c r="T22" s="67"/>
      <c r="U22" s="20">
        <f t="shared" si="0"/>
        <v>0</v>
      </c>
      <c r="V22" s="72"/>
      <c r="W22" s="295">
        <f t="shared" si="1"/>
        <v>0</v>
      </c>
      <c r="X22" s="72"/>
      <c r="Y22" s="72"/>
      <c r="Z22" s="20">
        <f t="shared" si="2"/>
        <v>0</v>
      </c>
      <c r="AA22" s="20">
        <f t="shared" si="5"/>
        <v>0</v>
      </c>
      <c r="AB22" s="20">
        <f t="shared" si="6"/>
        <v>0</v>
      </c>
    </row>
    <row r="23" spans="1:28">
      <c r="A23" s="17">
        <v>10</v>
      </c>
      <c r="B23" s="18" t="s">
        <v>32</v>
      </c>
      <c r="C23" s="19">
        <v>8</v>
      </c>
      <c r="D23" s="67"/>
      <c r="E23" s="69" t="s">
        <v>41</v>
      </c>
      <c r="F23" s="67"/>
      <c r="G23" s="69" t="s">
        <v>41</v>
      </c>
      <c r="H23" s="67"/>
      <c r="I23" s="69" t="s">
        <v>41</v>
      </c>
      <c r="J23" s="67"/>
      <c r="K23" s="69" t="s">
        <v>41</v>
      </c>
      <c r="L23" s="67"/>
      <c r="M23" s="69" t="s">
        <v>41</v>
      </c>
      <c r="N23" s="67"/>
      <c r="O23" s="69" t="s">
        <v>41</v>
      </c>
      <c r="P23" s="67"/>
      <c r="Q23" s="243" t="s">
        <v>41</v>
      </c>
      <c r="R23" s="67"/>
      <c r="S23" s="19">
        <f t="shared" si="4"/>
        <v>8</v>
      </c>
      <c r="T23" s="67"/>
      <c r="U23" s="20">
        <f t="shared" si="0"/>
        <v>0</v>
      </c>
      <c r="V23" s="72"/>
      <c r="W23" s="295">
        <f t="shared" si="1"/>
        <v>0</v>
      </c>
      <c r="X23" s="72"/>
      <c r="Y23" s="72"/>
      <c r="Z23" s="20">
        <f t="shared" si="2"/>
        <v>0</v>
      </c>
      <c r="AA23" s="20">
        <f t="shared" si="5"/>
        <v>0</v>
      </c>
      <c r="AB23" s="20">
        <f t="shared" si="6"/>
        <v>0</v>
      </c>
    </row>
    <row r="24" spans="1:28">
      <c r="A24" s="17">
        <v>11</v>
      </c>
      <c r="B24" s="18" t="s">
        <v>33</v>
      </c>
      <c r="C24" s="19">
        <v>6.4</v>
      </c>
      <c r="D24" s="67">
        <v>0.53</v>
      </c>
      <c r="E24" s="69" t="s">
        <v>41</v>
      </c>
      <c r="F24" s="67"/>
      <c r="G24" s="69" t="s">
        <v>41</v>
      </c>
      <c r="H24" s="67"/>
      <c r="I24" s="69" t="s">
        <v>41</v>
      </c>
      <c r="J24" s="67"/>
      <c r="K24" s="69" t="s">
        <v>41</v>
      </c>
      <c r="L24" s="67"/>
      <c r="M24" s="69" t="s">
        <v>41</v>
      </c>
      <c r="N24" s="67"/>
      <c r="O24" s="69" t="s">
        <v>41</v>
      </c>
      <c r="P24" s="67"/>
      <c r="Q24" s="243" t="s">
        <v>41</v>
      </c>
      <c r="R24" s="67"/>
      <c r="S24" s="19">
        <f t="shared" si="4"/>
        <v>6.9300000000000006</v>
      </c>
      <c r="T24" s="67">
        <v>4228.5</v>
      </c>
      <c r="U24" s="20">
        <f t="shared" si="0"/>
        <v>29303.505000000001</v>
      </c>
      <c r="V24" s="72">
        <v>1</v>
      </c>
      <c r="W24" s="295">
        <f t="shared" si="1"/>
        <v>-2500</v>
      </c>
      <c r="X24" s="72">
        <v>0</v>
      </c>
      <c r="Y24" s="72"/>
      <c r="Z24" s="20">
        <f t="shared" si="2"/>
        <v>29303.505000000001</v>
      </c>
      <c r="AA24" s="20">
        <f t="shared" si="5"/>
        <v>38236.09843081313</v>
      </c>
      <c r="AB24" s="20">
        <f t="shared" si="6"/>
        <v>44028.867343081321</v>
      </c>
    </row>
    <row r="25" spans="1:28" ht="19.5">
      <c r="A25" s="17"/>
      <c r="B25" s="52" t="s">
        <v>62</v>
      </c>
      <c r="C25" s="62">
        <f>SUM(C26:C44)</f>
        <v>189.23999999999998</v>
      </c>
      <c r="D25" s="62">
        <f>SUM(D26:D44)</f>
        <v>84.779999999999987</v>
      </c>
      <c r="E25" s="60"/>
      <c r="F25" s="58"/>
      <c r="G25" s="60"/>
      <c r="H25" s="58"/>
      <c r="I25" s="60"/>
      <c r="J25" s="58"/>
      <c r="K25" s="60"/>
      <c r="L25" s="58"/>
      <c r="M25" s="60"/>
      <c r="N25" s="58"/>
      <c r="O25" s="60"/>
      <c r="P25" s="58"/>
      <c r="Q25" s="58"/>
      <c r="R25" s="58"/>
      <c r="S25" s="62">
        <f>SUM(S26:S44)</f>
        <v>289.31</v>
      </c>
      <c r="T25" s="58"/>
      <c r="U25" s="59">
        <f t="shared" ref="U25:U44" si="7">S25*T25</f>
        <v>0</v>
      </c>
      <c r="V25" s="63">
        <f>SUM(V26:V44)</f>
        <v>57</v>
      </c>
      <c r="W25" s="305">
        <f t="shared" ref="W25:W44" si="8">-2500*V25</f>
        <v>-142500</v>
      </c>
      <c r="X25" s="63">
        <f>SUM(X26:X44)</f>
        <v>181584.43000000005</v>
      </c>
      <c r="Y25" s="63">
        <f>SUM(Y26:Y44)</f>
        <v>3000</v>
      </c>
      <c r="Z25" s="63">
        <f>SUM(Z26:Z44)</f>
        <v>3482160.3713000007</v>
      </c>
      <c r="AA25" s="63">
        <f>SUM(AA26:AA44)</f>
        <v>4764137.476890157</v>
      </c>
      <c r="AB25" s="63">
        <f>SUM(AB26:AB44)</f>
        <v>5485904.3046390153</v>
      </c>
    </row>
    <row r="26" spans="1:28" ht="28.5" customHeight="1">
      <c r="A26" s="17">
        <v>3</v>
      </c>
      <c r="B26" s="18" t="s">
        <v>25</v>
      </c>
      <c r="C26" s="19">
        <v>12.05</v>
      </c>
      <c r="D26" s="67">
        <v>8.4</v>
      </c>
      <c r="E26" s="69" t="s">
        <v>41</v>
      </c>
      <c r="F26" s="67"/>
      <c r="G26" s="69" t="s">
        <v>41</v>
      </c>
      <c r="H26" s="67"/>
      <c r="I26" s="69">
        <v>0.1</v>
      </c>
      <c r="J26" s="67">
        <v>2.04</v>
      </c>
      <c r="K26" s="69" t="s">
        <v>41</v>
      </c>
      <c r="L26" s="67"/>
      <c r="M26" s="69" t="s">
        <v>41</v>
      </c>
      <c r="N26" s="67"/>
      <c r="O26" s="69" t="s">
        <v>41</v>
      </c>
      <c r="P26" s="67"/>
      <c r="Q26" s="69" t="s">
        <v>41</v>
      </c>
      <c r="R26" s="67"/>
      <c r="S26" s="19">
        <f>C26+D26+F26+H26+J26+L26+N26+P26+R26</f>
        <v>22.490000000000002</v>
      </c>
      <c r="T26" s="67">
        <v>3844.09</v>
      </c>
      <c r="U26" s="20">
        <f t="shared" si="7"/>
        <v>86453.584100000007</v>
      </c>
      <c r="V26" s="72">
        <v>4</v>
      </c>
      <c r="W26" s="295">
        <f>-2500*V26</f>
        <v>-10000</v>
      </c>
      <c r="X26" s="72">
        <v>28324</v>
      </c>
      <c r="Y26" s="72"/>
      <c r="Z26" s="20">
        <f t="shared" ref="Z26:Z44" si="9">U26*V26+X26+Y26</f>
        <v>374138.33640000003</v>
      </c>
      <c r="AA26" s="20">
        <f>(Z26+W26)/0.701</f>
        <v>519455.54407988593</v>
      </c>
      <c r="AB26" s="20">
        <f>AA26+(AA26*15.15%)</f>
        <v>598153.05900798866</v>
      </c>
    </row>
    <row r="27" spans="1:28" ht="28.5" customHeight="1">
      <c r="A27" s="17"/>
      <c r="B27" s="18"/>
      <c r="C27" s="19">
        <v>12.05</v>
      </c>
      <c r="D27" s="67">
        <v>8.4</v>
      </c>
      <c r="E27" s="69"/>
      <c r="F27" s="67"/>
      <c r="G27" s="69"/>
      <c r="H27" s="67"/>
      <c r="I27" s="69"/>
      <c r="J27" s="67"/>
      <c r="K27" s="69" t="s">
        <v>41</v>
      </c>
      <c r="L27" s="67"/>
      <c r="M27" s="69"/>
      <c r="N27" s="67"/>
      <c r="O27" s="69"/>
      <c r="P27" s="67"/>
      <c r="Q27" s="69">
        <v>0.2</v>
      </c>
      <c r="R27" s="67">
        <v>4.09</v>
      </c>
      <c r="S27" s="19">
        <f>C27+D27+F27+H27+J27+L27+N27+P27+R27</f>
        <v>24.540000000000003</v>
      </c>
      <c r="T27" s="67">
        <v>3844.09</v>
      </c>
      <c r="U27" s="20">
        <f t="shared" si="7"/>
        <v>94333.968600000007</v>
      </c>
      <c r="V27" s="72">
        <v>2</v>
      </c>
      <c r="W27" s="295">
        <f t="shared" si="8"/>
        <v>-5000</v>
      </c>
      <c r="X27" s="72">
        <v>10373</v>
      </c>
      <c r="Y27" s="72"/>
      <c r="Z27" s="20">
        <f t="shared" si="9"/>
        <v>199040.93720000001</v>
      </c>
      <c r="AA27" s="20">
        <f t="shared" ref="AA27:AA29" si="10">(Z27+W27)/0.701</f>
        <v>276805.9018544936</v>
      </c>
      <c r="AB27" s="20">
        <f t="shared" ref="AB27:AB29" si="11">AA27+(AA27*15.15%)</f>
        <v>318741.99598544941</v>
      </c>
    </row>
    <row r="28" spans="1:28" ht="28.5" customHeight="1">
      <c r="A28" s="17"/>
      <c r="B28" s="18"/>
      <c r="C28" s="19">
        <v>12.05</v>
      </c>
      <c r="D28" s="67">
        <v>8.4</v>
      </c>
      <c r="E28" s="69"/>
      <c r="F28" s="67"/>
      <c r="G28" s="69"/>
      <c r="H28" s="67"/>
      <c r="I28" s="69"/>
      <c r="J28" s="67"/>
      <c r="K28" s="69" t="s">
        <v>41</v>
      </c>
      <c r="L28" s="67"/>
      <c r="M28" s="69"/>
      <c r="N28" s="67"/>
      <c r="O28" s="69"/>
      <c r="P28" s="67"/>
      <c r="Q28" s="69"/>
      <c r="R28" s="67"/>
      <c r="S28" s="19">
        <f>C28+D28+F28+H28+J28+L28+N28+P28+R28</f>
        <v>20.450000000000003</v>
      </c>
      <c r="T28" s="67">
        <v>3844.09</v>
      </c>
      <c r="U28" s="20">
        <f t="shared" si="7"/>
        <v>78611.640500000009</v>
      </c>
      <c r="V28" s="72">
        <v>2</v>
      </c>
      <c r="W28" s="295">
        <f t="shared" si="8"/>
        <v>-5000</v>
      </c>
      <c r="X28" s="72">
        <v>7142.79</v>
      </c>
      <c r="Y28" s="72"/>
      <c r="Z28" s="20">
        <f t="shared" si="9"/>
        <v>164366.07100000003</v>
      </c>
      <c r="AA28" s="20">
        <f t="shared" si="10"/>
        <v>227341.04279600576</v>
      </c>
      <c r="AB28" s="20">
        <f t="shared" si="11"/>
        <v>261783.21077960063</v>
      </c>
    </row>
    <row r="29" spans="1:28" ht="28.5" customHeight="1">
      <c r="A29" s="17"/>
      <c r="B29" s="18"/>
      <c r="C29" s="19">
        <v>12.05</v>
      </c>
      <c r="D29" s="67">
        <v>8.4</v>
      </c>
      <c r="E29" s="69"/>
      <c r="F29" s="67"/>
      <c r="G29" s="69"/>
      <c r="H29" s="67"/>
      <c r="I29" s="69"/>
      <c r="J29" s="67"/>
      <c r="K29" s="69">
        <v>0.05</v>
      </c>
      <c r="L29" s="67">
        <v>1.02</v>
      </c>
      <c r="M29" s="69"/>
      <c r="N29" s="67"/>
      <c r="O29" s="69"/>
      <c r="P29" s="67"/>
      <c r="Q29" s="69"/>
      <c r="R29" s="67"/>
      <c r="S29" s="19">
        <f>C29+D29+F29+H29+J29+L29+N29+P29+R29</f>
        <v>21.470000000000002</v>
      </c>
      <c r="T29" s="67">
        <v>3844.09</v>
      </c>
      <c r="U29" s="20">
        <f t="shared" si="7"/>
        <v>82532.612300000008</v>
      </c>
      <c r="V29" s="72">
        <v>1</v>
      </c>
      <c r="W29" s="295">
        <f t="shared" si="8"/>
        <v>-2500</v>
      </c>
      <c r="X29" s="72">
        <v>4501.78</v>
      </c>
      <c r="Y29" s="72"/>
      <c r="Z29" s="20">
        <f t="shared" si="9"/>
        <v>87034.392300000007</v>
      </c>
      <c r="AA29" s="20">
        <f t="shared" si="10"/>
        <v>120591.14450784595</v>
      </c>
      <c r="AB29" s="20">
        <f t="shared" si="11"/>
        <v>138860.70290078461</v>
      </c>
    </row>
    <row r="30" spans="1:28">
      <c r="A30" s="17">
        <v>4</v>
      </c>
      <c r="B30" s="18" t="s">
        <v>26</v>
      </c>
      <c r="C30" s="19">
        <v>10.77</v>
      </c>
      <c r="D30" s="67">
        <v>8.1999999999999993</v>
      </c>
      <c r="E30" s="69" t="s">
        <v>41</v>
      </c>
      <c r="F30" s="67"/>
      <c r="G30" s="69" t="s">
        <v>41</v>
      </c>
      <c r="H30" s="67"/>
      <c r="I30" s="69" t="s">
        <v>41</v>
      </c>
      <c r="J30" s="67"/>
      <c r="K30" s="69" t="s">
        <v>41</v>
      </c>
      <c r="L30" s="67"/>
      <c r="M30" s="69" t="s">
        <v>41</v>
      </c>
      <c r="N30" s="67"/>
      <c r="O30" s="69" t="s">
        <v>41</v>
      </c>
      <c r="P30" s="67"/>
      <c r="Q30" s="69" t="s">
        <v>41</v>
      </c>
      <c r="R30" s="67"/>
      <c r="S30" s="19">
        <f t="shared" ref="S30:S44" si="12">C30+D30+F30+H30+J30+L30+N30+P30+R30</f>
        <v>18.97</v>
      </c>
      <c r="T30" s="67">
        <v>3844.09</v>
      </c>
      <c r="U30" s="20">
        <f t="shared" si="7"/>
        <v>72922.387300000002</v>
      </c>
      <c r="V30" s="72">
        <v>10</v>
      </c>
      <c r="W30" s="295">
        <f t="shared" si="8"/>
        <v>-25000</v>
      </c>
      <c r="X30" s="72">
        <v>21081.22</v>
      </c>
      <c r="Y30" s="72"/>
      <c r="Z30" s="20">
        <f t="shared" si="9"/>
        <v>750305.09299999999</v>
      </c>
      <c r="AA30" s="20">
        <f t="shared" ref="AA30:AA44" si="13">(Z30+W30)/0.701</f>
        <v>1034672.029957204</v>
      </c>
      <c r="AB30" s="20">
        <f t="shared" ref="AB30:AB44" si="14">AA30+(AA30*15.15%)</f>
        <v>1191424.8424957204</v>
      </c>
    </row>
    <row r="31" spans="1:28">
      <c r="A31" s="17"/>
      <c r="B31" s="18"/>
      <c r="C31" s="19">
        <v>10.77</v>
      </c>
      <c r="D31" s="67">
        <v>8.1999999999999993</v>
      </c>
      <c r="E31" s="69"/>
      <c r="F31" s="67"/>
      <c r="G31" s="69"/>
      <c r="H31" s="67"/>
      <c r="I31" s="69"/>
      <c r="J31" s="67"/>
      <c r="K31" s="69">
        <v>0.06</v>
      </c>
      <c r="L31" s="67">
        <v>1.1399999999999999</v>
      </c>
      <c r="M31" s="69"/>
      <c r="N31" s="67"/>
      <c r="O31" s="69"/>
      <c r="P31" s="67"/>
      <c r="Q31" s="69" t="s">
        <v>41</v>
      </c>
      <c r="R31" s="67"/>
      <c r="S31" s="19">
        <f t="shared" si="12"/>
        <v>20.11</v>
      </c>
      <c r="T31" s="67">
        <v>3844.09</v>
      </c>
      <c r="U31" s="20">
        <f t="shared" si="7"/>
        <v>77304.649900000004</v>
      </c>
      <c r="V31" s="72">
        <v>1</v>
      </c>
      <c r="W31" s="295">
        <f t="shared" si="8"/>
        <v>-2500</v>
      </c>
      <c r="X31" s="72">
        <v>5903.27</v>
      </c>
      <c r="Y31" s="72"/>
      <c r="Z31" s="20">
        <f t="shared" si="9"/>
        <v>83207.919900000008</v>
      </c>
      <c r="AA31" s="20">
        <f t="shared" si="13"/>
        <v>115132.5533523538</v>
      </c>
      <c r="AB31" s="20">
        <f t="shared" si="14"/>
        <v>132575.13518523541</v>
      </c>
    </row>
    <row r="32" spans="1:28">
      <c r="A32" s="17"/>
      <c r="B32" s="18"/>
      <c r="C32" s="19">
        <v>10.77</v>
      </c>
      <c r="D32" s="67">
        <v>8.1999999999999993</v>
      </c>
      <c r="E32" s="69"/>
      <c r="F32" s="67"/>
      <c r="G32" s="69"/>
      <c r="H32" s="67"/>
      <c r="I32" s="69"/>
      <c r="J32" s="67"/>
      <c r="K32" s="69" t="s">
        <v>41</v>
      </c>
      <c r="L32" s="67"/>
      <c r="M32" s="69"/>
      <c r="N32" s="67"/>
      <c r="O32" s="69"/>
      <c r="P32" s="67"/>
      <c r="Q32" s="69">
        <v>0.1</v>
      </c>
      <c r="R32" s="67">
        <v>1.9</v>
      </c>
      <c r="S32" s="19">
        <f t="shared" si="12"/>
        <v>20.869999999999997</v>
      </c>
      <c r="T32" s="67">
        <v>3844.09</v>
      </c>
      <c r="U32" s="20">
        <f t="shared" si="7"/>
        <v>80226.158299999996</v>
      </c>
      <c r="V32" s="72">
        <v>2</v>
      </c>
      <c r="W32" s="295">
        <f t="shared" si="8"/>
        <v>-5000</v>
      </c>
      <c r="X32" s="72">
        <v>12252.72</v>
      </c>
      <c r="Y32" s="72"/>
      <c r="Z32" s="20">
        <f t="shared" si="9"/>
        <v>172705.03659999999</v>
      </c>
      <c r="AA32" s="20">
        <f t="shared" si="13"/>
        <v>239236.85677603423</v>
      </c>
      <c r="AB32" s="20">
        <f t="shared" si="14"/>
        <v>275481.2405776034</v>
      </c>
    </row>
    <row r="33" spans="1:28" ht="29.25">
      <c r="A33" s="17">
        <v>5</v>
      </c>
      <c r="B33" s="21" t="s">
        <v>27</v>
      </c>
      <c r="C33" s="19">
        <v>10.45</v>
      </c>
      <c r="D33" s="67">
        <v>5.75</v>
      </c>
      <c r="E33" s="69" t="s">
        <v>41</v>
      </c>
      <c r="F33" s="67"/>
      <c r="G33" s="69" t="s">
        <v>41</v>
      </c>
      <c r="H33" s="67"/>
      <c r="I33" s="69" t="s">
        <v>41</v>
      </c>
      <c r="J33" s="67"/>
      <c r="K33" s="69" t="s">
        <v>41</v>
      </c>
      <c r="L33" s="67"/>
      <c r="M33" s="69" t="s">
        <v>41</v>
      </c>
      <c r="N33" s="67"/>
      <c r="O33" s="69" t="s">
        <v>41</v>
      </c>
      <c r="P33" s="67"/>
      <c r="Q33" s="69" t="s">
        <v>41</v>
      </c>
      <c r="R33" s="67"/>
      <c r="S33" s="19">
        <f t="shared" si="12"/>
        <v>16.2</v>
      </c>
      <c r="T33" s="67">
        <v>3844.09</v>
      </c>
      <c r="U33" s="20">
        <f t="shared" si="7"/>
        <v>62274.258000000002</v>
      </c>
      <c r="V33" s="72">
        <v>0</v>
      </c>
      <c r="W33" s="295">
        <f t="shared" si="8"/>
        <v>0</v>
      </c>
      <c r="X33" s="72"/>
      <c r="Y33" s="72"/>
      <c r="Z33" s="20">
        <f t="shared" si="9"/>
        <v>0</v>
      </c>
      <c r="AA33" s="20">
        <f t="shared" si="13"/>
        <v>0</v>
      </c>
      <c r="AB33" s="20">
        <f t="shared" si="14"/>
        <v>0</v>
      </c>
    </row>
    <row r="34" spans="1:28" ht="27" customHeight="1">
      <c r="A34" s="17">
        <v>6</v>
      </c>
      <c r="B34" s="18" t="s">
        <v>28</v>
      </c>
      <c r="C34" s="19">
        <v>9.91</v>
      </c>
      <c r="D34" s="67">
        <v>3.6</v>
      </c>
      <c r="E34" s="69" t="s">
        <v>41</v>
      </c>
      <c r="F34" s="67"/>
      <c r="G34" s="69" t="s">
        <v>41</v>
      </c>
      <c r="H34" s="67"/>
      <c r="I34" s="69" t="s">
        <v>41</v>
      </c>
      <c r="J34" s="67"/>
      <c r="K34" s="69">
        <v>0.1</v>
      </c>
      <c r="L34" s="67">
        <v>1.35</v>
      </c>
      <c r="M34" s="69" t="s">
        <v>41</v>
      </c>
      <c r="N34" s="67"/>
      <c r="O34" s="69" t="s">
        <v>41</v>
      </c>
      <c r="P34" s="67"/>
      <c r="Q34" s="69" t="s">
        <v>41</v>
      </c>
      <c r="R34" s="67"/>
      <c r="S34" s="19">
        <f t="shared" si="12"/>
        <v>14.86</v>
      </c>
      <c r="T34" s="67">
        <v>3844.09</v>
      </c>
      <c r="U34" s="20">
        <f t="shared" si="7"/>
        <v>57123.1774</v>
      </c>
      <c r="V34" s="72">
        <v>3</v>
      </c>
      <c r="W34" s="295">
        <f t="shared" si="8"/>
        <v>-7500</v>
      </c>
      <c r="X34" s="72">
        <v>13709.58</v>
      </c>
      <c r="Y34" s="72"/>
      <c r="Z34" s="20">
        <f t="shared" si="9"/>
        <v>185079.1122</v>
      </c>
      <c r="AA34" s="20">
        <f t="shared" si="13"/>
        <v>253322.55663338091</v>
      </c>
      <c r="AB34" s="20">
        <f t="shared" si="14"/>
        <v>291700.92396333814</v>
      </c>
    </row>
    <row r="35" spans="1:28" ht="27" customHeight="1">
      <c r="A35" s="17"/>
      <c r="B35" s="18"/>
      <c r="C35" s="19">
        <v>9.91</v>
      </c>
      <c r="D35" s="67">
        <v>3.6</v>
      </c>
      <c r="E35" s="69"/>
      <c r="F35" s="67"/>
      <c r="G35" s="69"/>
      <c r="H35" s="67"/>
      <c r="I35" s="69" t="s">
        <v>41</v>
      </c>
      <c r="J35" s="67"/>
      <c r="K35" s="69"/>
      <c r="L35" s="67"/>
      <c r="M35" s="69"/>
      <c r="N35" s="67"/>
      <c r="O35" s="69"/>
      <c r="P35" s="67"/>
      <c r="Q35" s="69">
        <v>0.1</v>
      </c>
      <c r="R35" s="67">
        <v>1.35</v>
      </c>
      <c r="S35" s="19">
        <f t="shared" si="12"/>
        <v>14.86</v>
      </c>
      <c r="T35" s="67">
        <v>3844.09</v>
      </c>
      <c r="U35" s="20">
        <f t="shared" si="7"/>
        <v>57123.1774</v>
      </c>
      <c r="V35" s="72">
        <v>1</v>
      </c>
      <c r="W35" s="295">
        <f t="shared" si="8"/>
        <v>-2500</v>
      </c>
      <c r="X35" s="72">
        <v>4154.42</v>
      </c>
      <c r="Y35" s="72"/>
      <c r="Z35" s="20">
        <f t="shared" si="9"/>
        <v>61277.597399999999</v>
      </c>
      <c r="AA35" s="20">
        <f t="shared" si="13"/>
        <v>83848.213124108413</v>
      </c>
      <c r="AB35" s="20">
        <f t="shared" si="14"/>
        <v>96551.217412410842</v>
      </c>
    </row>
    <row r="36" spans="1:28" ht="27" customHeight="1">
      <c r="A36" s="17"/>
      <c r="B36" s="18"/>
      <c r="C36" s="19">
        <v>9.91</v>
      </c>
      <c r="D36" s="67">
        <v>3.6</v>
      </c>
      <c r="E36" s="69"/>
      <c r="F36" s="67"/>
      <c r="G36" s="69"/>
      <c r="H36" s="67"/>
      <c r="I36" s="69" t="s">
        <v>41</v>
      </c>
      <c r="J36" s="67"/>
      <c r="K36" s="69"/>
      <c r="L36" s="67"/>
      <c r="M36" s="69"/>
      <c r="N36" s="67"/>
      <c r="O36" s="69"/>
      <c r="P36" s="67"/>
      <c r="Q36" s="69"/>
      <c r="R36" s="67"/>
      <c r="S36" s="19">
        <f t="shared" si="12"/>
        <v>13.51</v>
      </c>
      <c r="T36" s="67">
        <v>3844.09</v>
      </c>
      <c r="U36" s="20">
        <f t="shared" si="7"/>
        <v>51933.655899999998</v>
      </c>
      <c r="V36" s="72">
        <v>6</v>
      </c>
      <c r="W36" s="295">
        <f t="shared" si="8"/>
        <v>-15000</v>
      </c>
      <c r="X36" s="72">
        <v>24264</v>
      </c>
      <c r="Y36" s="72"/>
      <c r="Z36" s="20">
        <f t="shared" si="9"/>
        <v>335865.93539999996</v>
      </c>
      <c r="AA36" s="20">
        <f t="shared" si="13"/>
        <v>457726.01340941509</v>
      </c>
      <c r="AB36" s="20">
        <f t="shared" si="14"/>
        <v>527071.5044409415</v>
      </c>
    </row>
    <row r="37" spans="1:28" ht="27" customHeight="1">
      <c r="A37" s="17"/>
      <c r="B37" s="18"/>
      <c r="C37" s="19">
        <v>9.91</v>
      </c>
      <c r="D37" s="67">
        <v>3.6</v>
      </c>
      <c r="E37" s="69"/>
      <c r="F37" s="67"/>
      <c r="G37" s="69"/>
      <c r="H37" s="67"/>
      <c r="I37" s="69">
        <v>0.1</v>
      </c>
      <c r="J37" s="67">
        <v>1.35</v>
      </c>
      <c r="K37" s="69"/>
      <c r="L37" s="67"/>
      <c r="M37" s="69"/>
      <c r="N37" s="67"/>
      <c r="O37" s="69"/>
      <c r="P37" s="67"/>
      <c r="Q37" s="69"/>
      <c r="R37" s="67"/>
      <c r="S37" s="19">
        <f t="shared" si="12"/>
        <v>14.86</v>
      </c>
      <c r="T37" s="67">
        <v>3844.09</v>
      </c>
      <c r="U37" s="20">
        <f t="shared" si="7"/>
        <v>57123.1774</v>
      </c>
      <c r="V37" s="72">
        <v>1</v>
      </c>
      <c r="W37" s="295">
        <f t="shared" si="8"/>
        <v>-2500</v>
      </c>
      <c r="X37" s="72">
        <v>3738.98</v>
      </c>
      <c r="Y37" s="72"/>
      <c r="Z37" s="20">
        <f t="shared" si="9"/>
        <v>60862.157400000004</v>
      </c>
      <c r="AA37" s="20">
        <f t="shared" si="13"/>
        <v>83255.574037089886</v>
      </c>
      <c r="AB37" s="20">
        <f t="shared" si="14"/>
        <v>95868.793503709006</v>
      </c>
    </row>
    <row r="38" spans="1:28">
      <c r="A38" s="17">
        <v>7</v>
      </c>
      <c r="B38" s="18" t="s">
        <v>29</v>
      </c>
      <c r="C38" s="19">
        <v>8.9499999999999993</v>
      </c>
      <c r="D38" s="67">
        <v>2.2999999999999998</v>
      </c>
      <c r="E38" s="69" t="s">
        <v>41</v>
      </c>
      <c r="F38" s="67"/>
      <c r="G38" s="69" t="s">
        <v>41</v>
      </c>
      <c r="H38" s="67"/>
      <c r="I38" s="69" t="s">
        <v>41</v>
      </c>
      <c r="J38" s="67"/>
      <c r="K38" s="69" t="s">
        <v>41</v>
      </c>
      <c r="L38" s="67"/>
      <c r="M38" s="69" t="s">
        <v>41</v>
      </c>
      <c r="N38" s="67"/>
      <c r="O38" s="69" t="s">
        <v>41</v>
      </c>
      <c r="P38" s="67"/>
      <c r="Q38" s="69" t="s">
        <v>41</v>
      </c>
      <c r="R38" s="67"/>
      <c r="S38" s="19">
        <f t="shared" si="12"/>
        <v>11.25</v>
      </c>
      <c r="T38" s="67">
        <v>3844.09</v>
      </c>
      <c r="U38" s="20">
        <f t="shared" si="7"/>
        <v>43246.012500000004</v>
      </c>
      <c r="V38" s="72">
        <v>1</v>
      </c>
      <c r="W38" s="295">
        <f t="shared" si="8"/>
        <v>-2500</v>
      </c>
      <c r="X38" s="72">
        <v>2767.75</v>
      </c>
      <c r="Y38" s="72"/>
      <c r="Z38" s="20">
        <f t="shared" si="9"/>
        <v>46013.762500000004</v>
      </c>
      <c r="AA38" s="20">
        <f t="shared" si="13"/>
        <v>62073.840941512135</v>
      </c>
      <c r="AB38" s="20">
        <f t="shared" si="14"/>
        <v>71478.02784415122</v>
      </c>
    </row>
    <row r="39" spans="1:28" ht="29.25">
      <c r="A39" s="17">
        <v>8</v>
      </c>
      <c r="B39" s="21" t="s">
        <v>30</v>
      </c>
      <c r="C39" s="19">
        <v>8.85</v>
      </c>
      <c r="D39" s="67">
        <v>1.2</v>
      </c>
      <c r="E39" s="69" t="s">
        <v>41</v>
      </c>
      <c r="F39" s="67"/>
      <c r="G39" s="69" t="s">
        <v>41</v>
      </c>
      <c r="H39" s="67"/>
      <c r="I39" s="69" t="s">
        <v>41</v>
      </c>
      <c r="J39" s="67"/>
      <c r="K39" s="69" t="s">
        <v>41</v>
      </c>
      <c r="L39" s="67"/>
      <c r="M39" s="69" t="s">
        <v>41</v>
      </c>
      <c r="N39" s="67"/>
      <c r="O39" s="69" t="s">
        <v>41</v>
      </c>
      <c r="P39" s="67"/>
      <c r="Q39" s="69" t="s">
        <v>41</v>
      </c>
      <c r="R39" s="67"/>
      <c r="S39" s="19">
        <f t="shared" si="12"/>
        <v>10.049999999999999</v>
      </c>
      <c r="T39" s="67">
        <v>4228.5</v>
      </c>
      <c r="U39" s="20">
        <f t="shared" si="7"/>
        <v>42496.424999999996</v>
      </c>
      <c r="V39" s="72">
        <v>16</v>
      </c>
      <c r="W39" s="295">
        <f t="shared" si="8"/>
        <v>-40000</v>
      </c>
      <c r="X39" s="72">
        <v>30266</v>
      </c>
      <c r="Y39" s="72"/>
      <c r="Z39" s="20">
        <f t="shared" si="9"/>
        <v>710208.79999999993</v>
      </c>
      <c r="AA39" s="20">
        <f t="shared" si="13"/>
        <v>956075.32097004273</v>
      </c>
      <c r="AB39" s="20">
        <f t="shared" si="14"/>
        <v>1100920.7320970041</v>
      </c>
    </row>
    <row r="40" spans="1:28">
      <c r="A40" s="17"/>
      <c r="B40" s="21"/>
      <c r="C40" s="19">
        <v>8.85</v>
      </c>
      <c r="D40" s="67">
        <v>1.2</v>
      </c>
      <c r="E40" s="69"/>
      <c r="F40" s="67"/>
      <c r="G40" s="69"/>
      <c r="H40" s="67"/>
      <c r="I40" s="69"/>
      <c r="J40" s="67"/>
      <c r="K40" s="69">
        <v>0.1</v>
      </c>
      <c r="L40" s="67">
        <v>1.05</v>
      </c>
      <c r="M40" s="69"/>
      <c r="N40" s="67"/>
      <c r="O40" s="69"/>
      <c r="P40" s="67"/>
      <c r="Q40" s="69"/>
      <c r="R40" s="67"/>
      <c r="S40" s="19">
        <f t="shared" si="12"/>
        <v>11.1</v>
      </c>
      <c r="T40" s="67">
        <v>4228.5</v>
      </c>
      <c r="U40" s="20">
        <f t="shared" si="7"/>
        <v>46936.35</v>
      </c>
      <c r="V40" s="72">
        <v>1</v>
      </c>
      <c r="W40" s="295">
        <f t="shared" si="8"/>
        <v>-2500</v>
      </c>
      <c r="X40" s="72">
        <v>340</v>
      </c>
      <c r="Y40" s="72"/>
      <c r="Z40" s="20">
        <f t="shared" si="9"/>
        <v>47276.35</v>
      </c>
      <c r="AA40" s="20">
        <f t="shared" si="13"/>
        <v>63874.964336661913</v>
      </c>
      <c r="AB40" s="20">
        <f t="shared" si="14"/>
        <v>73552.021433666188</v>
      </c>
    </row>
    <row r="41" spans="1:28">
      <c r="A41" s="17"/>
      <c r="B41" s="21"/>
      <c r="C41" s="19">
        <v>8.85</v>
      </c>
      <c r="D41" s="67">
        <v>1.2</v>
      </c>
      <c r="E41" s="69"/>
      <c r="F41" s="67"/>
      <c r="G41" s="69"/>
      <c r="H41" s="67"/>
      <c r="I41" s="69"/>
      <c r="J41" s="67"/>
      <c r="K41" s="69" t="s">
        <v>41</v>
      </c>
      <c r="L41" s="67"/>
      <c r="M41" s="69"/>
      <c r="N41" s="67"/>
      <c r="O41" s="69"/>
      <c r="P41" s="67"/>
      <c r="Q41" s="69"/>
      <c r="R41" s="67"/>
      <c r="S41" s="19">
        <f t="shared" si="12"/>
        <v>10.049999999999999</v>
      </c>
      <c r="T41" s="67">
        <v>4228.5</v>
      </c>
      <c r="U41" s="20">
        <f t="shared" si="7"/>
        <v>42496.424999999996</v>
      </c>
      <c r="V41" s="72">
        <v>1</v>
      </c>
      <c r="W41" s="295">
        <f t="shared" si="8"/>
        <v>-2500</v>
      </c>
      <c r="X41" s="72">
        <v>2164.92</v>
      </c>
      <c r="Y41" s="72">
        <v>3000</v>
      </c>
      <c r="Z41" s="20">
        <f t="shared" si="9"/>
        <v>47661.344999999994</v>
      </c>
      <c r="AA41" s="20">
        <f t="shared" si="13"/>
        <v>64424.172610556343</v>
      </c>
      <c r="AB41" s="20">
        <f t="shared" si="14"/>
        <v>74184.434761055629</v>
      </c>
    </row>
    <row r="42" spans="1:28">
      <c r="A42" s="17">
        <v>9</v>
      </c>
      <c r="B42" s="18" t="s">
        <v>31</v>
      </c>
      <c r="C42" s="19">
        <v>8.74</v>
      </c>
      <c r="D42" s="67"/>
      <c r="E42" s="69" t="s">
        <v>41</v>
      </c>
      <c r="F42" s="67"/>
      <c r="G42" s="69" t="s">
        <v>41</v>
      </c>
      <c r="H42" s="67"/>
      <c r="I42" s="69" t="s">
        <v>41</v>
      </c>
      <c r="J42" s="67"/>
      <c r="K42" s="69" t="s">
        <v>41</v>
      </c>
      <c r="L42" s="67"/>
      <c r="M42" s="69" t="s">
        <v>41</v>
      </c>
      <c r="N42" s="67"/>
      <c r="O42" s="69" t="s">
        <v>41</v>
      </c>
      <c r="P42" s="67"/>
      <c r="Q42" s="69" t="s">
        <v>41</v>
      </c>
      <c r="R42" s="67"/>
      <c r="S42" s="19">
        <f t="shared" si="12"/>
        <v>8.74</v>
      </c>
      <c r="T42" s="67"/>
      <c r="U42" s="20">
        <f t="shared" si="7"/>
        <v>0</v>
      </c>
      <c r="V42" s="72"/>
      <c r="W42" s="295">
        <f t="shared" si="8"/>
        <v>0</v>
      </c>
      <c r="X42" s="72">
        <v>0</v>
      </c>
      <c r="Y42" s="72"/>
      <c r="Z42" s="20">
        <f t="shared" si="9"/>
        <v>0</v>
      </c>
      <c r="AA42" s="20">
        <f t="shared" si="13"/>
        <v>0</v>
      </c>
      <c r="AB42" s="20">
        <f t="shared" si="14"/>
        <v>0</v>
      </c>
    </row>
    <row r="43" spans="1:28">
      <c r="A43" s="17">
        <v>10</v>
      </c>
      <c r="B43" s="18" t="s">
        <v>32</v>
      </c>
      <c r="C43" s="19">
        <v>8</v>
      </c>
      <c r="D43" s="67"/>
      <c r="E43" s="69" t="s">
        <v>41</v>
      </c>
      <c r="F43" s="67"/>
      <c r="G43" s="69" t="s">
        <v>41</v>
      </c>
      <c r="H43" s="67"/>
      <c r="I43" s="69" t="s">
        <v>41</v>
      </c>
      <c r="J43" s="67"/>
      <c r="K43" s="69" t="s">
        <v>41</v>
      </c>
      <c r="L43" s="67"/>
      <c r="M43" s="69" t="s">
        <v>41</v>
      </c>
      <c r="N43" s="67"/>
      <c r="O43" s="69" t="s">
        <v>41</v>
      </c>
      <c r="P43" s="67"/>
      <c r="Q43" s="69" t="s">
        <v>41</v>
      </c>
      <c r="R43" s="67"/>
      <c r="S43" s="19">
        <f t="shared" si="12"/>
        <v>8</v>
      </c>
      <c r="T43" s="67"/>
      <c r="U43" s="20">
        <f t="shared" si="7"/>
        <v>0</v>
      </c>
      <c r="V43" s="72"/>
      <c r="W43" s="295">
        <f t="shared" si="8"/>
        <v>0</v>
      </c>
      <c r="X43" s="72">
        <v>0</v>
      </c>
      <c r="Y43" s="72"/>
      <c r="Z43" s="20">
        <f t="shared" si="9"/>
        <v>0</v>
      </c>
      <c r="AA43" s="20">
        <f t="shared" si="13"/>
        <v>0</v>
      </c>
      <c r="AB43" s="20">
        <f t="shared" si="14"/>
        <v>0</v>
      </c>
    </row>
    <row r="44" spans="1:28">
      <c r="A44" s="17">
        <v>11</v>
      </c>
      <c r="B44" s="18" t="s">
        <v>33</v>
      </c>
      <c r="C44" s="19">
        <v>6.4</v>
      </c>
      <c r="D44" s="67">
        <v>0.53</v>
      </c>
      <c r="E44" s="69" t="s">
        <v>41</v>
      </c>
      <c r="F44" s="67"/>
      <c r="G44" s="69" t="s">
        <v>41</v>
      </c>
      <c r="H44" s="67"/>
      <c r="I44" s="69" t="s">
        <v>41</v>
      </c>
      <c r="J44" s="67"/>
      <c r="K44" s="69" t="s">
        <v>41</v>
      </c>
      <c r="L44" s="67"/>
      <c r="M44" s="69" t="s">
        <v>41</v>
      </c>
      <c r="N44" s="67"/>
      <c r="O44" s="69" t="s">
        <v>41</v>
      </c>
      <c r="P44" s="67"/>
      <c r="Q44" s="69" t="s">
        <v>41</v>
      </c>
      <c r="R44" s="67"/>
      <c r="S44" s="19">
        <f t="shared" si="12"/>
        <v>6.9300000000000006</v>
      </c>
      <c r="T44" s="67">
        <v>4228.5</v>
      </c>
      <c r="U44" s="20">
        <f t="shared" si="7"/>
        <v>29303.505000000001</v>
      </c>
      <c r="V44" s="72">
        <v>5</v>
      </c>
      <c r="W44" s="295">
        <f t="shared" si="8"/>
        <v>-12500</v>
      </c>
      <c r="X44" s="72">
        <v>10600</v>
      </c>
      <c r="Y44" s="72"/>
      <c r="Z44" s="20">
        <f t="shared" si="9"/>
        <v>157117.52499999999</v>
      </c>
      <c r="AA44" s="20">
        <f t="shared" si="13"/>
        <v>206301.74750356635</v>
      </c>
      <c r="AB44" s="20">
        <f t="shared" si="14"/>
        <v>237556.46225035665</v>
      </c>
    </row>
    <row r="45" spans="1:28" ht="30.75" customHeight="1">
      <c r="A45" s="22">
        <v>12</v>
      </c>
      <c r="B45" s="23" t="s">
        <v>40</v>
      </c>
      <c r="C45" s="24">
        <f>C10+C25</f>
        <v>341.38</v>
      </c>
      <c r="D45" s="24">
        <f>D10+D25</f>
        <v>86.509999999999991</v>
      </c>
      <c r="E45" s="25"/>
      <c r="F45" s="24">
        <f>SUM(F11:F24)+SUM(F26:F44)</f>
        <v>14</v>
      </c>
      <c r="G45" s="25"/>
      <c r="H45" s="24">
        <f>SUM(H11:H24)+SUM(H26:H44)</f>
        <v>0</v>
      </c>
      <c r="I45" s="25"/>
      <c r="J45" s="24">
        <f>SUM(J11:J24)+SUM(J26:J44)</f>
        <v>3.39</v>
      </c>
      <c r="K45" s="25"/>
      <c r="L45" s="24">
        <f>SUM(L11:L24)+SUM(L26:L44)</f>
        <v>4.5600000000000005</v>
      </c>
      <c r="M45" s="25"/>
      <c r="N45" s="24">
        <f>SUM(N11:N24)+SUM(N26:N44)</f>
        <v>0</v>
      </c>
      <c r="O45" s="25"/>
      <c r="P45" s="24">
        <f>SUM(P11:P24)+SUM(P26:P44)</f>
        <v>0</v>
      </c>
      <c r="Q45" s="24"/>
      <c r="R45" s="24">
        <f>SUM(R11:R24) + SUM(R26:R44)</f>
        <v>7.34</v>
      </c>
      <c r="S45" s="24">
        <f>S10+S25</f>
        <v>457.18000000000006</v>
      </c>
      <c r="T45" s="26"/>
      <c r="U45" s="26"/>
      <c r="V45" s="27">
        <f>V10+V25</f>
        <v>65</v>
      </c>
      <c r="W45" s="306"/>
      <c r="X45" s="27">
        <f>X10+X25</f>
        <v>194417.07000000007</v>
      </c>
      <c r="Y45" s="27">
        <f>Y10+Y25</f>
        <v>3000</v>
      </c>
      <c r="Z45" s="27">
        <f>Z10+Z25</f>
        <v>4239255.8057000004</v>
      </c>
      <c r="AA45" s="27">
        <f>AA10+AA25</f>
        <v>5815628.8241084171</v>
      </c>
      <c r="AB45" s="27">
        <f>AB10+AB25</f>
        <v>6696696.5909608416</v>
      </c>
    </row>
    <row r="46" spans="1:28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ht="85.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6" t="s">
        <v>20</v>
      </c>
      <c r="U47" s="16" t="s">
        <v>66</v>
      </c>
      <c r="V47" s="400" t="s">
        <v>67</v>
      </c>
      <c r="W47" s="401"/>
      <c r="X47" s="402"/>
      <c r="Y47" s="39" t="s">
        <v>22</v>
      </c>
      <c r="Z47" s="16" t="s">
        <v>3</v>
      </c>
      <c r="AA47" s="66" t="s">
        <v>69</v>
      </c>
      <c r="AB47" s="7"/>
    </row>
    <row r="48" spans="1:2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64">
        <f>X45</f>
        <v>194417.07000000007</v>
      </c>
      <c r="U48" s="65">
        <f>Y45</f>
        <v>3000</v>
      </c>
      <c r="V48" s="403">
        <f>Z45</f>
        <v>4239255.8057000004</v>
      </c>
      <c r="W48" s="404"/>
      <c r="X48" s="405"/>
      <c r="Y48" s="65">
        <f>AA45</f>
        <v>5815628.8241084171</v>
      </c>
      <c r="Z48" s="65">
        <f>V45</f>
        <v>65</v>
      </c>
      <c r="AA48" s="20">
        <f>Y48/Z48</f>
        <v>89471.212678591037</v>
      </c>
      <c r="AB48" s="7"/>
    </row>
    <row r="49" spans="1:28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28"/>
      <c r="U49" s="7"/>
      <c r="V49" s="7"/>
      <c r="W49" s="7"/>
      <c r="X49" s="7"/>
      <c r="Y49" s="7"/>
      <c r="Z49" s="7"/>
      <c r="AA49" s="7"/>
      <c r="AB49" s="7"/>
    </row>
    <row r="50" spans="1:28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29"/>
      <c r="U50" s="7"/>
      <c r="V50" s="7"/>
      <c r="W50" s="7"/>
      <c r="X50" s="7"/>
      <c r="Y50" s="7"/>
      <c r="Z50" s="7"/>
      <c r="AA50" s="7"/>
      <c r="AB50" s="7"/>
    </row>
    <row r="51" spans="1:28">
      <c r="S51" s="7"/>
      <c r="T51" s="29"/>
      <c r="U51" s="7"/>
    </row>
    <row r="52" spans="1:28">
      <c r="S52" s="7"/>
      <c r="T52" s="7"/>
      <c r="U52" s="7"/>
    </row>
    <row r="53" spans="1:28">
      <c r="S53" s="7"/>
      <c r="T53" s="29"/>
      <c r="U53" s="7"/>
    </row>
    <row r="54" spans="1:28">
      <c r="S54" s="7"/>
      <c r="T54" s="29"/>
      <c r="U54" s="7"/>
    </row>
    <row r="55" spans="1:28">
      <c r="S55" s="7"/>
      <c r="T55" s="29"/>
      <c r="U55" s="7"/>
    </row>
    <row r="56" spans="1:28">
      <c r="S56" s="7"/>
      <c r="T56" s="7"/>
      <c r="U56" s="7"/>
    </row>
    <row r="57" spans="1:28">
      <c r="S57" s="7"/>
      <c r="T57" s="29"/>
      <c r="U57" s="7"/>
    </row>
    <row r="58" spans="1:28">
      <c r="S58" s="7"/>
      <c r="T58" s="29"/>
      <c r="U58" s="7"/>
    </row>
    <row r="59" spans="1:28">
      <c r="S59" s="7"/>
      <c r="T59" s="29"/>
      <c r="U59" s="7"/>
    </row>
    <row r="60" spans="1:28">
      <c r="S60" s="7"/>
      <c r="T60" s="7"/>
      <c r="U60" s="7"/>
    </row>
    <row r="61" spans="1:28">
      <c r="S61" s="7"/>
      <c r="T61" s="30"/>
      <c r="U61" s="7"/>
    </row>
  </sheetData>
  <sheetProtection formatColumns="0" formatRows="0" insertRows="0"/>
  <mergeCells count="27">
    <mergeCell ref="Z7:Z9"/>
    <mergeCell ref="AA7:AA9"/>
    <mergeCell ref="A7:A9"/>
    <mergeCell ref="C4:AB4"/>
    <mergeCell ref="AB7:AB9"/>
    <mergeCell ref="B7:B9"/>
    <mergeCell ref="S8:S9"/>
    <mergeCell ref="T7:T9"/>
    <mergeCell ref="X7:X9"/>
    <mergeCell ref="U7:U9"/>
    <mergeCell ref="C7:C9"/>
    <mergeCell ref="D7:D9"/>
    <mergeCell ref="E8:F8"/>
    <mergeCell ref="O8:P8"/>
    <mergeCell ref="E7:S7"/>
    <mergeCell ref="G8:H8"/>
    <mergeCell ref="Y7:Y9"/>
    <mergeCell ref="V47:X47"/>
    <mergeCell ref="V48:X48"/>
    <mergeCell ref="C2:H2"/>
    <mergeCell ref="A2:B2"/>
    <mergeCell ref="V7:V9"/>
    <mergeCell ref="I8:J8"/>
    <mergeCell ref="K8:L8"/>
    <mergeCell ref="M8:N8"/>
    <mergeCell ref="Q8:R8"/>
    <mergeCell ref="W7:W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28" max="51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L25"/>
  <sheetViews>
    <sheetView topLeftCell="A19" workbookViewId="0">
      <selection activeCell="J19" sqref="J19"/>
    </sheetView>
  </sheetViews>
  <sheetFormatPr defaultColWidth="9.140625" defaultRowHeight="1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>
      <c r="A2" s="353" t="s">
        <v>73</v>
      </c>
      <c r="B2" s="353"/>
      <c r="C2" s="242" t="str">
        <f>+'Т1 - број запослених'!C2:L2</f>
        <v>Општина Кучево</v>
      </c>
      <c r="D2" s="219"/>
      <c r="E2" s="219"/>
      <c r="F2" s="217"/>
      <c r="G2" s="210"/>
      <c r="H2" s="7"/>
    </row>
    <row r="3" spans="1:12" ht="15.75">
      <c r="I3" s="98"/>
    </row>
    <row r="4" spans="1:12" ht="15.75">
      <c r="A4" s="353" t="s">
        <v>137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13"/>
    </row>
    <row r="6" spans="1:12" ht="18.75">
      <c r="B6" s="225" t="s">
        <v>95</v>
      </c>
      <c r="C6" s="409">
        <v>2023</v>
      </c>
      <c r="D6" s="410"/>
      <c r="E6" s="410"/>
      <c r="F6" s="411"/>
      <c r="G6" s="409">
        <v>2024</v>
      </c>
      <c r="H6" s="410"/>
      <c r="I6" s="410"/>
      <c r="J6" s="411"/>
    </row>
    <row r="7" spans="1:12" s="45" customFormat="1" ht="100.5" customHeight="1">
      <c r="A7" s="95" t="s">
        <v>2</v>
      </c>
      <c r="B7" s="95" t="s">
        <v>0</v>
      </c>
      <c r="C7" s="226">
        <v>413</v>
      </c>
      <c r="D7" s="226">
        <v>414</v>
      </c>
      <c r="E7" s="226">
        <v>415</v>
      </c>
      <c r="F7" s="226">
        <v>416</v>
      </c>
      <c r="G7" s="226">
        <v>413</v>
      </c>
      <c r="H7" s="226">
        <v>414</v>
      </c>
      <c r="I7" s="226">
        <v>415</v>
      </c>
      <c r="J7" s="226">
        <v>416</v>
      </c>
    </row>
    <row r="8" spans="1:12">
      <c r="A8" s="232">
        <v>1</v>
      </c>
      <c r="B8" s="232">
        <v>2</v>
      </c>
      <c r="C8" s="231">
        <v>11</v>
      </c>
      <c r="D8" s="231">
        <v>12</v>
      </c>
      <c r="E8" s="231">
        <v>13</v>
      </c>
      <c r="F8" s="231">
        <v>14</v>
      </c>
      <c r="G8" s="231">
        <v>15</v>
      </c>
      <c r="H8" s="231">
        <v>16</v>
      </c>
      <c r="I8" s="231">
        <v>17</v>
      </c>
      <c r="J8" s="231">
        <v>18</v>
      </c>
    </row>
    <row r="9" spans="1:12" ht="29.25">
      <c r="A9" s="96">
        <v>1</v>
      </c>
      <c r="B9" s="33" t="s">
        <v>98</v>
      </c>
      <c r="C9" s="228">
        <v>330000</v>
      </c>
      <c r="D9" s="228">
        <v>6241000</v>
      </c>
      <c r="E9" s="228">
        <v>1355000</v>
      </c>
      <c r="F9" s="228">
        <v>5917000</v>
      </c>
      <c r="G9" s="228">
        <v>310000</v>
      </c>
      <c r="H9" s="228">
        <v>706000</v>
      </c>
      <c r="I9" s="228">
        <v>1410000</v>
      </c>
      <c r="J9" s="228">
        <v>6578096</v>
      </c>
    </row>
    <row r="10" spans="1:12">
      <c r="A10" s="96">
        <v>2</v>
      </c>
      <c r="B10" s="33" t="s">
        <v>8</v>
      </c>
      <c r="C10" s="228"/>
      <c r="D10" s="228">
        <v>922000</v>
      </c>
      <c r="E10" s="228">
        <v>435000</v>
      </c>
      <c r="F10" s="228">
        <v>602300</v>
      </c>
      <c r="G10" s="228">
        <v>20000</v>
      </c>
      <c r="H10" s="228">
        <v>1120000</v>
      </c>
      <c r="I10" s="228">
        <v>500000</v>
      </c>
      <c r="J10" s="228">
        <v>700000</v>
      </c>
    </row>
    <row r="11" spans="1:12" ht="57.75">
      <c r="A11" s="359">
        <v>3</v>
      </c>
      <c r="B11" s="8" t="s">
        <v>58</v>
      </c>
      <c r="C11" s="218">
        <f t="shared" ref="C11:J11" si="0">SUM(C12:C16)</f>
        <v>0</v>
      </c>
      <c r="D11" s="218">
        <f t="shared" si="0"/>
        <v>580000</v>
      </c>
      <c r="E11" s="218">
        <f t="shared" si="0"/>
        <v>195000</v>
      </c>
      <c r="F11" s="218">
        <f t="shared" si="0"/>
        <v>115000</v>
      </c>
      <c r="G11" s="218">
        <f t="shared" si="0"/>
        <v>0</v>
      </c>
      <c r="H11" s="218">
        <f t="shared" si="0"/>
        <v>240000</v>
      </c>
      <c r="I11" s="218">
        <f t="shared" si="0"/>
        <v>240000</v>
      </c>
      <c r="J11" s="218">
        <f t="shared" si="0"/>
        <v>140000</v>
      </c>
    </row>
    <row r="12" spans="1:12" ht="30">
      <c r="A12" s="359"/>
      <c r="B12" s="76" t="s">
        <v>143</v>
      </c>
      <c r="C12" s="228"/>
      <c r="D12" s="228">
        <v>580000</v>
      </c>
      <c r="E12" s="228">
        <v>195000</v>
      </c>
      <c r="F12" s="228">
        <v>115000</v>
      </c>
      <c r="G12" s="228"/>
      <c r="H12" s="228">
        <v>240000</v>
      </c>
      <c r="I12" s="228">
        <v>240000</v>
      </c>
      <c r="J12" s="228">
        <v>140000</v>
      </c>
    </row>
    <row r="13" spans="1:12">
      <c r="A13" s="359"/>
      <c r="B13" s="76" t="s">
        <v>45</v>
      </c>
      <c r="C13" s="228"/>
      <c r="D13" s="228"/>
      <c r="E13" s="228"/>
      <c r="F13" s="228"/>
      <c r="G13" s="228"/>
      <c r="H13" s="228"/>
      <c r="I13" s="228"/>
      <c r="J13" s="228"/>
    </row>
    <row r="14" spans="1:12">
      <c r="A14" s="359"/>
      <c r="B14" s="76" t="s">
        <v>46</v>
      </c>
      <c r="C14" s="228"/>
      <c r="D14" s="228"/>
      <c r="E14" s="228"/>
      <c r="F14" s="228"/>
      <c r="G14" s="228"/>
      <c r="H14" s="228"/>
      <c r="I14" s="228"/>
      <c r="J14" s="228"/>
    </row>
    <row r="15" spans="1:12">
      <c r="A15" s="359"/>
      <c r="B15" s="76" t="s">
        <v>47</v>
      </c>
      <c r="C15" s="228"/>
      <c r="D15" s="228"/>
      <c r="E15" s="228"/>
      <c r="F15" s="228"/>
      <c r="G15" s="228"/>
      <c r="H15" s="228"/>
      <c r="I15" s="228"/>
      <c r="J15" s="228"/>
    </row>
    <row r="16" spans="1:12">
      <c r="A16" s="359"/>
      <c r="B16" s="76" t="s">
        <v>48</v>
      </c>
      <c r="C16" s="228"/>
      <c r="D16" s="228"/>
      <c r="E16" s="228"/>
      <c r="F16" s="228"/>
      <c r="G16" s="228"/>
      <c r="H16" s="228"/>
      <c r="I16" s="228"/>
      <c r="J16" s="228"/>
    </row>
    <row r="17" spans="1:11" ht="28.5">
      <c r="A17" s="97">
        <v>4</v>
      </c>
      <c r="B17" s="8" t="s">
        <v>39</v>
      </c>
      <c r="C17" s="227"/>
      <c r="D17" s="227"/>
      <c r="E17" s="228"/>
      <c r="F17" s="227"/>
      <c r="G17" s="227"/>
      <c r="H17" s="227"/>
      <c r="I17" s="228"/>
      <c r="J17" s="228"/>
      <c r="K17" s="15"/>
    </row>
    <row r="18" spans="1:11">
      <c r="A18" s="97">
        <v>5</v>
      </c>
      <c r="B18" s="38" t="s">
        <v>1</v>
      </c>
      <c r="C18" s="228"/>
      <c r="D18" s="228">
        <v>290000</v>
      </c>
      <c r="E18" s="228"/>
      <c r="F18" s="228">
        <v>156000</v>
      </c>
      <c r="G18" s="228"/>
      <c r="H18" s="228"/>
      <c r="I18" s="228"/>
      <c r="J18" s="228"/>
    </row>
    <row r="19" spans="1:11">
      <c r="A19" s="96">
        <v>6</v>
      </c>
      <c r="B19" s="38" t="s">
        <v>11</v>
      </c>
      <c r="C19" s="228">
        <v>18000</v>
      </c>
      <c r="D19" s="228">
        <v>3960000</v>
      </c>
      <c r="E19" s="228">
        <v>1290000</v>
      </c>
      <c r="F19" s="228">
        <v>2336000</v>
      </c>
      <c r="G19" s="228">
        <v>50000</v>
      </c>
      <c r="H19" s="228">
        <v>1323000</v>
      </c>
      <c r="I19" s="228">
        <v>1410000</v>
      </c>
      <c r="J19" s="228">
        <v>580000</v>
      </c>
    </row>
    <row r="20" spans="1:11" ht="29.25">
      <c r="A20" s="359">
        <v>7</v>
      </c>
      <c r="B20" s="8" t="s">
        <v>59</v>
      </c>
      <c r="C20" s="218">
        <f t="shared" ref="C20:J20" si="1">SUM(C21:C24)</f>
        <v>0</v>
      </c>
      <c r="D20" s="218">
        <f t="shared" si="1"/>
        <v>0</v>
      </c>
      <c r="E20" s="218">
        <f t="shared" si="1"/>
        <v>0</v>
      </c>
      <c r="F20" s="218">
        <f t="shared" si="1"/>
        <v>0</v>
      </c>
      <c r="G20" s="229">
        <f t="shared" si="1"/>
        <v>0</v>
      </c>
      <c r="H20" s="229">
        <f t="shared" si="1"/>
        <v>0</v>
      </c>
      <c r="I20" s="229">
        <f t="shared" si="1"/>
        <v>0</v>
      </c>
      <c r="J20" s="229">
        <f t="shared" si="1"/>
        <v>0</v>
      </c>
    </row>
    <row r="21" spans="1:11">
      <c r="A21" s="359"/>
      <c r="B21" s="76" t="s">
        <v>44</v>
      </c>
      <c r="C21" s="228"/>
      <c r="D21" s="228"/>
      <c r="E21" s="228"/>
      <c r="F21" s="228"/>
      <c r="G21" s="228"/>
      <c r="H21" s="228"/>
      <c r="I21" s="228"/>
      <c r="J21" s="228"/>
    </row>
    <row r="22" spans="1:11">
      <c r="A22" s="359"/>
      <c r="B22" s="76" t="s">
        <v>45</v>
      </c>
      <c r="C22" s="228"/>
      <c r="D22" s="228"/>
      <c r="E22" s="228"/>
      <c r="F22" s="228"/>
      <c r="G22" s="228"/>
      <c r="H22" s="228"/>
      <c r="I22" s="228"/>
      <c r="J22" s="228"/>
    </row>
    <row r="23" spans="1:11">
      <c r="A23" s="359"/>
      <c r="B23" s="76" t="s">
        <v>46</v>
      </c>
      <c r="C23" s="228"/>
      <c r="D23" s="228"/>
      <c r="E23" s="228"/>
      <c r="F23" s="228"/>
      <c r="G23" s="228"/>
      <c r="H23" s="228"/>
      <c r="I23" s="228"/>
      <c r="J23" s="228"/>
    </row>
    <row r="24" spans="1:11">
      <c r="A24" s="359"/>
      <c r="B24" s="76" t="s">
        <v>47</v>
      </c>
      <c r="C24" s="228"/>
      <c r="D24" s="228"/>
      <c r="E24" s="228"/>
      <c r="F24" s="228"/>
      <c r="G24" s="228"/>
      <c r="H24" s="228"/>
      <c r="I24" s="228"/>
      <c r="J24" s="228"/>
    </row>
    <row r="25" spans="1:11" ht="31.5">
      <c r="A25" s="39">
        <v>8</v>
      </c>
      <c r="B25" s="48" t="s">
        <v>38</v>
      </c>
      <c r="C25" s="230">
        <f t="shared" ref="C25:J25" si="2">C9+C10+C11+C17+C18+C19+C20</f>
        <v>348000</v>
      </c>
      <c r="D25" s="230">
        <f t="shared" si="2"/>
        <v>11993000</v>
      </c>
      <c r="E25" s="230">
        <f t="shared" si="2"/>
        <v>3275000</v>
      </c>
      <c r="F25" s="230">
        <f t="shared" si="2"/>
        <v>9126300</v>
      </c>
      <c r="G25" s="230">
        <f t="shared" si="2"/>
        <v>380000</v>
      </c>
      <c r="H25" s="230">
        <f t="shared" si="2"/>
        <v>3389000</v>
      </c>
      <c r="I25" s="230">
        <f t="shared" si="2"/>
        <v>3560000</v>
      </c>
      <c r="J25" s="230">
        <f t="shared" si="2"/>
        <v>7998096</v>
      </c>
    </row>
  </sheetData>
  <sheetProtection password="F25C" sheet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'Т1 - број запослених'!Print_Area</vt:lpstr>
      <vt:lpstr>'Т2 - 411 и 412'!Print_Area</vt:lpstr>
      <vt:lpstr>'Т4 - 416'!Print_Area</vt:lpstr>
      <vt:lpstr>'Т5 - звања и занимања'!Print_Area</vt:lpstr>
      <vt:lpstr>'Т1 - број запослених'!Print_Titles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admin</cp:lastModifiedBy>
  <cp:lastPrinted>2024-03-28T12:57:26Z</cp:lastPrinted>
  <dcterms:created xsi:type="dcterms:W3CDTF">2015-10-27T15:40:46Z</dcterms:created>
  <dcterms:modified xsi:type="dcterms:W3CDTF">2024-07-11T13:11:50Z</dcterms:modified>
</cp:coreProperties>
</file>